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hare\Users_Data\m.jusupbekova\Documents\Мои документы\ССБР\СПБ на 2027-2029 г.г\"/>
    </mc:Choice>
  </mc:AlternateContent>
  <xr:revisionPtr revIDLastSave="0" documentId="13_ncr:1_{59B39170-928E-4C99-9C57-3606F29FB4A3}" xr6:coauthVersionLast="36" xr6:coauthVersionMax="36" xr10:uidLastSave="{00000000-0000-0000-0000-000000000000}"/>
  <bookViews>
    <workbookView xWindow="0" yWindow="0" windowWidth="28800" windowHeight="10905" xr2:uid="{BB164CA2-B9B2-4598-AB71-1F9BC1502047}"/>
  </bookViews>
  <sheets>
    <sheet name="Приложение 1 (русск.)" sheetId="1" r:id="rId1"/>
  </sheets>
  <externalReferences>
    <externalReference r:id="rId2"/>
  </externalReferences>
  <definedNames>
    <definedName name="_xlnm.Print_Titles" localSheetId="0">'Приложение 1 (русск.)'!$5:$6</definedName>
    <definedName name="_xlnm.Print_Area" localSheetId="0">'Приложение 1 (русск.)'!$A$1:$U$97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4" i="1" l="1"/>
  <c r="H94" i="1"/>
  <c r="I94" i="1"/>
  <c r="J94" i="1"/>
  <c r="F94" i="1"/>
  <c r="F88" i="1"/>
  <c r="G93" i="1"/>
  <c r="H93" i="1"/>
  <c r="I93" i="1"/>
  <c r="J93" i="1"/>
  <c r="K93" i="1"/>
  <c r="L93" i="1"/>
  <c r="F93" i="1"/>
  <c r="F90" i="1" l="1"/>
  <c r="M84" i="1"/>
  <c r="M83" i="1"/>
  <c r="K82" i="1"/>
  <c r="J82" i="1"/>
  <c r="I82" i="1"/>
  <c r="H82" i="1"/>
  <c r="G82" i="1"/>
  <c r="F82" i="1"/>
  <c r="M80" i="1"/>
  <c r="M79" i="1"/>
  <c r="M78" i="1"/>
  <c r="M77" i="1"/>
  <c r="M76" i="1"/>
  <c r="L70" i="1"/>
  <c r="G76" i="1"/>
  <c r="F76" i="1"/>
  <c r="F70" i="1" s="1"/>
  <c r="M75" i="1"/>
  <c r="M74" i="1"/>
  <c r="M73" i="1"/>
  <c r="M72" i="1"/>
  <c r="M71" i="1"/>
  <c r="I70" i="1"/>
  <c r="G70" i="1"/>
  <c r="M68" i="1"/>
  <c r="I62" i="1"/>
  <c r="H62" i="1"/>
  <c r="M67" i="1"/>
  <c r="M66" i="1"/>
  <c r="M65" i="1"/>
  <c r="F65" i="1"/>
  <c r="M64" i="1"/>
  <c r="M63" i="1"/>
  <c r="L62" i="1"/>
  <c r="J62" i="1"/>
  <c r="G62" i="1"/>
  <c r="F62" i="1"/>
  <c r="M60" i="1"/>
  <c r="M59" i="1"/>
  <c r="M58" i="1"/>
  <c r="M57" i="1"/>
  <c r="U56" i="1"/>
  <c r="T56" i="1"/>
  <c r="S56" i="1"/>
  <c r="R56" i="1"/>
  <c r="Q56" i="1"/>
  <c r="P56" i="1"/>
  <c r="O56" i="1"/>
  <c r="N56" i="1"/>
  <c r="M56" i="1"/>
  <c r="M55" i="1"/>
  <c r="M54" i="1"/>
  <c r="M53" i="1"/>
  <c r="M52" i="1"/>
  <c r="M51" i="1"/>
  <c r="U50" i="1"/>
  <c r="T50" i="1"/>
  <c r="S50" i="1"/>
  <c r="R50" i="1"/>
  <c r="Q50" i="1"/>
  <c r="P50" i="1"/>
  <c r="O50" i="1"/>
  <c r="N50" i="1"/>
  <c r="M50" i="1"/>
  <c r="U48" i="1"/>
  <c r="T48" i="1"/>
  <c r="S48" i="1"/>
  <c r="R48" i="1"/>
  <c r="Q48" i="1"/>
  <c r="P48" i="1"/>
  <c r="O48" i="1"/>
  <c r="G47" i="1"/>
  <c r="M46" i="1"/>
  <c r="M45" i="1"/>
  <c r="M44" i="1"/>
  <c r="U43" i="1"/>
  <c r="T43" i="1"/>
  <c r="S43" i="1"/>
  <c r="R43" i="1"/>
  <c r="Q43" i="1"/>
  <c r="P43" i="1"/>
  <c r="O43" i="1"/>
  <c r="N43" i="1"/>
  <c r="M43" i="1"/>
  <c r="G42" i="1"/>
  <c r="F42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I18" i="1"/>
  <c r="G18" i="1"/>
  <c r="F18" i="1"/>
  <c r="L16" i="1"/>
  <c r="K16" i="1"/>
  <c r="J16" i="1"/>
  <c r="I16" i="1"/>
  <c r="H16" i="1"/>
  <c r="L15" i="1"/>
  <c r="K15" i="1"/>
  <c r="J15" i="1"/>
  <c r="I15" i="1"/>
  <c r="H15" i="1"/>
  <c r="L14" i="1"/>
  <c r="K14" i="1"/>
  <c r="J14" i="1"/>
  <c r="I14" i="1"/>
  <c r="H14" i="1"/>
  <c r="G14" i="1"/>
  <c r="G9" i="1" s="1"/>
  <c r="L13" i="1"/>
  <c r="K13" i="1"/>
  <c r="K9" i="1" s="1"/>
  <c r="J13" i="1"/>
  <c r="I13" i="1"/>
  <c r="H13" i="1"/>
  <c r="F9" i="1"/>
  <c r="T6" i="1"/>
  <c r="S6" i="1"/>
  <c r="R6" i="1"/>
  <c r="Q6" i="1"/>
  <c r="U6" i="1" s="1"/>
  <c r="P6" i="1"/>
  <c r="J6" i="1"/>
  <c r="L6" i="1" s="1"/>
  <c r="I6" i="1"/>
  <c r="K6" i="1" s="1"/>
  <c r="G6" i="1"/>
  <c r="F6" i="1"/>
  <c r="J9" i="1" l="1"/>
  <c r="L9" i="1"/>
  <c r="J18" i="1"/>
  <c r="L18" i="1"/>
  <c r="L88" i="1" s="1"/>
  <c r="L94" i="1" s="1"/>
  <c r="H18" i="1"/>
  <c r="K62" i="1"/>
  <c r="K18" i="1"/>
  <c r="K88" i="1" s="1"/>
  <c r="K94" i="1" s="1"/>
  <c r="L82" i="1"/>
  <c r="I42" i="1"/>
  <c r="J70" i="1"/>
  <c r="H42" i="1"/>
  <c r="J42" i="1"/>
  <c r="K42" i="1"/>
  <c r="L42" i="1"/>
  <c r="K70" i="1"/>
  <c r="H70" i="1"/>
  <c r="H9" i="1"/>
  <c r="I9" i="1"/>
  <c r="G88" i="1"/>
  <c r="J88" i="1" l="1"/>
  <c r="I88" i="1"/>
  <c r="H88" i="1"/>
</calcChain>
</file>

<file path=xl/sharedStrings.xml><?xml version="1.0" encoding="utf-8"?>
<sst xmlns="http://schemas.openxmlformats.org/spreadsheetml/2006/main" count="277" uniqueCount="153">
  <si>
    <t>Структура бюджетных программ и мер на 2025-2031гг.</t>
  </si>
  <si>
    <t>Приложение 1.</t>
  </si>
  <si>
    <t xml:space="preserve">по Министерству труда, социального обеспечения и миграции Кыргызской Республики </t>
  </si>
  <si>
    <t>к Инструкции по форм.,рассм. и исп.бюдж.на прог.основе</t>
  </si>
  <si>
    <t>Министерство труда, социального обеспечения и миграции Кыргызской Республики</t>
  </si>
  <si>
    <r>
      <rPr>
        <i/>
        <sz val="11"/>
        <rFont val="Calibri"/>
        <family val="2"/>
        <charset val="204"/>
      </rPr>
      <t>Ед.измерения</t>
    </r>
    <r>
      <rPr>
        <sz val="11"/>
        <rFont val="Calibri"/>
        <family val="2"/>
        <charset val="204"/>
      </rPr>
      <t xml:space="preserve">: </t>
    </r>
    <r>
      <rPr>
        <b/>
        <sz val="11"/>
        <rFont val="Calibri"/>
        <family val="2"/>
        <charset val="204"/>
      </rPr>
      <t>тыс.сом</t>
    </r>
  </si>
  <si>
    <t>Код ПР</t>
  </si>
  <si>
    <t>Код МЕ</t>
  </si>
  <si>
    <t>Бюджетные программы / Бюджетные меры</t>
  </si>
  <si>
    <t>Администратор программы</t>
  </si>
  <si>
    <t>Ответственное ведомство/подразделение</t>
  </si>
  <si>
    <t>Финансирование (по программам/мерам) (тыс.сом)</t>
  </si>
  <si>
    <t>Индикаторы результативности</t>
  </si>
  <si>
    <t>Ед.       измерения</t>
  </si>
  <si>
    <t>Базовый год</t>
  </si>
  <si>
    <t>Целевые значения</t>
  </si>
  <si>
    <t>(факт.)</t>
  </si>
  <si>
    <t>(утв. бюджет)</t>
  </si>
  <si>
    <t>(проект)</t>
  </si>
  <si>
    <t>(прогноз)</t>
  </si>
  <si>
    <t>00.1</t>
  </si>
  <si>
    <r>
      <t xml:space="preserve">Планирование, управление и администрирование
</t>
    </r>
    <r>
      <rPr>
        <sz val="11"/>
        <rFont val="Calibri"/>
        <family val="2"/>
        <charset val="204"/>
      </rPr>
      <t>Цель программы: Координация и организация для обеспечения эффективной реализации бюджетных программ, включенных в настоящую стратегию</t>
    </r>
  </si>
  <si>
    <t>Индекс доверия населению</t>
  </si>
  <si>
    <t>%</t>
  </si>
  <si>
    <t>001.1</t>
  </si>
  <si>
    <t>001.01</t>
  </si>
  <si>
    <t xml:space="preserve">Управление и администрирование на центральном уровне </t>
  </si>
  <si>
    <t>Руководство, структурные подразделения центрального аппарата</t>
  </si>
  <si>
    <t>001.02</t>
  </si>
  <si>
    <t>Управление и администрирование на территориальном уровне</t>
  </si>
  <si>
    <t>Департамент социальной защиты - (ДСЗ);  Районные (межрайонные, городские) управления труда, соц.обеспечения и миграции (РМГУТСОМ)</t>
  </si>
  <si>
    <t>Департамент социальной защиты - (ДСЗ); Районные (межрайонные, городские) управления труда, соц.обеспечения и миграции (РМГУТСОМ); структурные подразделения МТСОМ КР</t>
  </si>
  <si>
    <t xml:space="preserve">Индекс доверия населения </t>
  </si>
  <si>
    <t>в том числе:</t>
  </si>
  <si>
    <r>
      <t>Управление и администрирование на территориальном уровне (</t>
    </r>
    <r>
      <rPr>
        <i/>
        <sz val="11"/>
        <rFont val="Calibri"/>
        <family val="2"/>
        <charset val="204"/>
      </rPr>
      <t>Службы обеспечения (административная поддержка и т.д.)</t>
    </r>
    <r>
      <rPr>
        <sz val="11"/>
        <rFont val="Calibri"/>
        <family val="2"/>
        <charset val="204"/>
      </rPr>
      <t>)</t>
    </r>
  </si>
  <si>
    <t>Отдел организации закупок и технического обслуживания; Отдел контролю исполнения и канцелярии; Отдел по развитию человеческих ресурсов, пресс-секретарь</t>
  </si>
  <si>
    <r>
      <t>Управление и администрирование на территориальном уровне (</t>
    </r>
    <r>
      <rPr>
        <i/>
        <sz val="11"/>
        <rFont val="Calibri"/>
        <family val="2"/>
        <charset val="204"/>
      </rPr>
      <t>адм.расходы ДСЗ</t>
    </r>
    <r>
      <rPr>
        <sz val="11"/>
        <rFont val="Calibri"/>
        <family val="2"/>
        <charset val="204"/>
      </rPr>
      <t>)</t>
    </r>
  </si>
  <si>
    <t>Департамент социальной защиты - (ДСЗ)</t>
  </si>
  <si>
    <r>
      <t>Управление и администрирование на территориальном уровне (</t>
    </r>
    <r>
      <rPr>
        <i/>
        <sz val="11"/>
        <rFont val="Calibri"/>
        <family val="2"/>
        <charset val="204"/>
      </rPr>
      <t>адм.расходы Центра цифровизации</t>
    </r>
    <r>
      <rPr>
        <sz val="11"/>
        <rFont val="Calibri"/>
        <family val="2"/>
        <charset val="204"/>
      </rPr>
      <t>)</t>
    </r>
  </si>
  <si>
    <t>Центр цифровизации</t>
  </si>
  <si>
    <r>
      <t>Управление и администрирование на территориальном уровне (</t>
    </r>
    <r>
      <rPr>
        <i/>
        <sz val="11"/>
        <rFont val="Calibri"/>
        <family val="2"/>
        <charset val="204"/>
      </rPr>
      <t>адм.расходы РМГУТСОМ</t>
    </r>
    <r>
      <rPr>
        <sz val="11"/>
        <rFont val="Calibri"/>
        <family val="2"/>
        <charset val="204"/>
      </rPr>
      <t>)</t>
    </r>
  </si>
  <si>
    <t>Районные (межрайонные, городские) управления труда, соц.обеспечения и миграции (РМГУТСОМ)</t>
  </si>
  <si>
    <t>38.2</t>
  </si>
  <si>
    <r>
      <t xml:space="preserve">Поддержка семей и детей, находящихся в трудной жизненной ситуации Цель: 1. </t>
    </r>
    <r>
      <rPr>
        <i/>
        <sz val="11"/>
        <rFont val="Calibri"/>
        <family val="2"/>
        <charset val="204"/>
      </rPr>
      <t>Повышение благосостояние лиц, находящихся в трудной жизненной ситуации (ТЖС), включая лиц с ограниченными возможностями здоровья и пожилых граждан, а также обеспечение детей государственными пособиями; 2. Развитие института приемной семьи, оказавщихся в ТЖС; 3. Возвращение в КР детей граждан КР оставщихся без попечения родителей на территории иностранного государства.</t>
    </r>
  </si>
  <si>
    <t>Доля социальных выплат не менее</t>
  </si>
  <si>
    <t>382.01</t>
  </si>
  <si>
    <t>Обеспечение пособиями детей: при рождении ребенка и нуждающихся семей, имеющих детей в возрасте до 16 лет</t>
  </si>
  <si>
    <t>Управление социальных выплат - (УСВ)</t>
  </si>
  <si>
    <t>Управление социальных выплат - (УСВ); Департамент социального защиты (ДСЗ); Районные (межрайонные, городские) управления труда, соц.обеспечения и миграции (РМГУТСОМ)</t>
  </si>
  <si>
    <t>382.02</t>
  </si>
  <si>
    <t>Обеспечение лиц, не имеющих права на пенсионное обеспечение, ежемесячными социальными пособиями (ЕСП), а также лиц, пострадавшим в событиях 2010 года и  Аксыйского события в 2002г. дополнительными ежемесячными социальными пособиями</t>
  </si>
  <si>
    <t>382.03</t>
  </si>
  <si>
    <r>
      <t>Развитие социальных услуг для детей, находящихся в трудной жизненной ситуации,</t>
    </r>
    <r>
      <rPr>
        <sz val="11"/>
        <rFont val="Calibri"/>
        <family val="2"/>
        <charset val="204"/>
      </rPr>
      <t xml:space="preserve"> в рамках государственного социального заказа </t>
    </r>
  </si>
  <si>
    <t>Управление защиты детей - (УЗД)</t>
  </si>
  <si>
    <t>382.04</t>
  </si>
  <si>
    <t>Повышение потенциала сотрудников территориальных и подведомственных подразделений Министерства</t>
  </si>
  <si>
    <t>382.05</t>
  </si>
  <si>
    <t>Развитие института приемных (фостерных) семей</t>
  </si>
  <si>
    <t>382.06</t>
  </si>
  <si>
    <t>Возвращение (репатриация) детей, оставшихся без попечения родителей, являющихся гражданами КР на территории иностранного государства; Мониторинга об условиях жизни и воспитании детей в иностранных семьях (США) и стран СНГ; Обмен знаниями и опытом в области защиты и ухода за детьми, а также укрепления института семьи, находящихся в ТЖС</t>
  </si>
  <si>
    <t>382.07</t>
  </si>
  <si>
    <t xml:space="preserve">Оказание консультативно-психологической помощи абонентам по телефону, в том числе детям </t>
  </si>
  <si>
    <t>ГУ "Центр "Телефон доверия для детей"</t>
  </si>
  <si>
    <t>382.08</t>
  </si>
  <si>
    <t>Социальная поддержка детей, оставщихся круглыми сиротами. Государственный детский депозит "Келечекке салым"</t>
  </si>
  <si>
    <t>382.09</t>
  </si>
  <si>
    <t>Выплата ежемесячного пособия гражданам (семьям), проживающим в населенных пунктах, расположенных в высокогорных и отдаленных труднодоступных зонах, на отдельных приграничных территориях, имеющий особый статус, с рождения третьего и каждого последующего ребенка до достижения ими возраста 3х лет - "Бийик тоолуу аймактардын жашоочуларына көмөк"</t>
  </si>
  <si>
    <t>382.10</t>
  </si>
  <si>
    <t>Выплаты единовременной выплаты «Бала Береке» многодетным матерям (гражданам Кыргызской Республики и кайрылманам), постоянно проживающим в условиях высокогорья и отдаленных, труднодоступных зонах Кыргызской Республики</t>
  </si>
  <si>
    <t>382.11</t>
  </si>
  <si>
    <t>Обеспечение единовременной социальной выплатой в размере прожиточного минимума на душу населения уязвимым и целевым группам пострадавших в результате ЧС либо в условиях ЧП и отдаленных труднодоступных зонах</t>
  </si>
  <si>
    <t>382.12</t>
  </si>
  <si>
    <t>Обеспечение ежемесячным пособием для детей с рождения до достижении ими возраста 3х лет "Бала ырысы"</t>
  </si>
  <si>
    <t>38.3</t>
  </si>
  <si>
    <r>
      <rPr>
        <b/>
        <sz val="11"/>
        <rFont val="Calibri"/>
        <family val="2"/>
        <charset val="204"/>
      </rPr>
      <t xml:space="preserve">Социальная защита лиц с ограниченными возможностями здоровья (ЛОВЗ) и пожилых граждан  </t>
    </r>
    <r>
      <rPr>
        <sz val="11"/>
        <rFont val="Calibri"/>
        <family val="2"/>
        <charset val="204"/>
      </rPr>
      <t xml:space="preserve">                                                                                                                          Цель: Обеспечение равноправного доступа к базовым услугам и создание доступной среды жизнедеятельности для лиц с ограниченными возможностями здоровья в целях эффективной интеграции их в общество</t>
    </r>
  </si>
  <si>
    <t>Доля ЛОВЗ и ПГ получившие услуги не менее</t>
  </si>
  <si>
    <t>383.01</t>
  </si>
  <si>
    <t>Улучшение системы оценки инвалидности и реабилитации лиц с ограниченными возможностями здоровья</t>
  </si>
  <si>
    <t>Управление по вопросам лиц с инвалидностью и пожилых граждан - (УВЛИиПГ)</t>
  </si>
  <si>
    <t>Республиканский центр медико-социальной экспертизы (РЦМСЭ); Управление по вопросам лиц с инвалидностью и пожилых граждан - (УВЛИиПГ)</t>
  </si>
  <si>
    <t>383.02</t>
  </si>
  <si>
    <t>Реабилитация лиц с ограниченными возможностями здоровья (ЛОВЗ)</t>
  </si>
  <si>
    <t>Центр реабилитации лиц с инвалидностью (ЦРЛИ); Управление по вопросам лиц с инвалидностью и пожилых граждан - (УВЛИиПГ)</t>
  </si>
  <si>
    <t>чел.</t>
  </si>
  <si>
    <t>383.03</t>
  </si>
  <si>
    <t xml:space="preserve">Предоставление услуг в социальных стационарных  учреждениях 
</t>
  </si>
  <si>
    <t>Социально-стационарные учреждения (ССУ); Управление по вопросам лиц с инвалидностью и пожилых граждан - (УВЛИиПГ); ДСЗ</t>
  </si>
  <si>
    <t>1. Количество обслуживаемых</t>
  </si>
  <si>
    <t>2. Сумма на обслуживание одного получателя услуг в месяц</t>
  </si>
  <si>
    <t>тыс.сом</t>
  </si>
  <si>
    <t>383.04</t>
  </si>
  <si>
    <t>Предоставление социальных услуг пожилым гражданам и лицам с ограниченными возможностями здоровья (ЛОВЗ), в рамках государственного социального заказа</t>
  </si>
  <si>
    <t>Управление по вопросам лиц с инвалидностью и пожилых граждан - (УВЛИиПГ); ДСЗ</t>
  </si>
  <si>
    <t>383.05</t>
  </si>
  <si>
    <t>Обеспечение ЛОВЗ техническими средствами для реабилитации (протезно-ортопедические изделия, технические вспомогательные средства и иные специализированные средства)</t>
  </si>
  <si>
    <t>Республиканское учреждение протезно-ортопедических изделий (РУПОИ); ДСЗ; РМГУТСОМ; Управление по вопросам лиц с инвалидностью и пожилых граждан - (УВЛИиПГ)</t>
  </si>
  <si>
    <t>383.06</t>
  </si>
  <si>
    <t>Обеспечение доступа ЛОВЗ к путевкам на санаторно-курортное лечение, а также услугой сурдоперевода лиц с инвалидностью слуха и речи</t>
  </si>
  <si>
    <t>Управление по вопросам лиц с инвалидностью и пожилых граждан - (УВЛИиПГ); ДСЗ; РМГУТСОМ</t>
  </si>
  <si>
    <t>383.07</t>
  </si>
  <si>
    <t>Социальная поддержка матерям ухаживающим за детьми с ОВЗ, нуждающихся в постоянном уходе и надзоре</t>
  </si>
  <si>
    <t>38.4</t>
  </si>
  <si>
    <r>
      <t xml:space="preserve">Предоставление денежных компенсаций отдельным категориям граждан и социальные гарантии 
</t>
    </r>
    <r>
      <rPr>
        <sz val="11"/>
        <rFont val="Calibri"/>
        <family val="2"/>
        <charset val="204"/>
      </rPr>
      <t>Цель программы: Сохранение размера денежных компенсаций 25 категориям граждан на уровне базового года. Обеспечение выплат ежегодных единовременных денежных пособий к 9 мая и ежемесячной пожизненной стипендии ветеранам ВОВ, а также ритуальных пособий</t>
    </r>
  </si>
  <si>
    <t>Доля социальных гарантий не менее</t>
  </si>
  <si>
    <t>384.01</t>
  </si>
  <si>
    <t>Обеспечение выплат ежемесячных денежных компенсаций 23 категориям граждан, а также ежемесячной стипендии ветеранам Великой Отечественной войны</t>
  </si>
  <si>
    <t>Управление социальных выплат - (УСВ); ДСЗ; РМГУТСОМ</t>
  </si>
  <si>
    <t>384.02</t>
  </si>
  <si>
    <t>Обеспечение выплат ежегодного единовременного денежного пособия к 9 мая ветеранам Великой Отечественной войны</t>
  </si>
  <si>
    <t>384.03</t>
  </si>
  <si>
    <t xml:space="preserve">Обеспечение выплат ритуального пособия (на погребение) </t>
  </si>
  <si>
    <t>сом</t>
  </si>
  <si>
    <t>384.04</t>
  </si>
  <si>
    <t>Возмещение семьям и близким родственникам военнослужаших, пропавших без вести в годы ВОВ, расходов, связанные с оплатой проезда к месту их захоронения и обратно</t>
  </si>
  <si>
    <t>Управление социальных выплат - (УСВ); ДСЗ</t>
  </si>
  <si>
    <t>38.5</t>
  </si>
  <si>
    <r>
      <t xml:space="preserve">Содействие занятости населения и социальная поддержка безработных
</t>
    </r>
    <r>
      <rPr>
        <sz val="11"/>
        <rFont val="Calibri"/>
        <family val="2"/>
        <charset val="204"/>
      </rPr>
      <t>Цель программы: 1. Эффективное содействие занятости населения (реализация мер активной политики занятости), оказание услуг по поиску подходящей работы и соц.поддержки безработных граждан и лиц ищущих работу через органы гос.службы занятости; 2. Обеспечение выплат пособий по беременности и родам.</t>
    </r>
  </si>
  <si>
    <t>Доля охваченных активными и пассивными мерами рынка труда не менее</t>
  </si>
  <si>
    <t>385.01</t>
  </si>
  <si>
    <t>Пассивные и активные меры политики содействия занятости</t>
  </si>
  <si>
    <t>Управление по содействию занятости - (УСЗ)</t>
  </si>
  <si>
    <t xml:space="preserve">Управление по содействию занятости - (УСЗ), Бишкекское городское управление по содействию занятости (Бишкек.ГУСЗ); Центр трудоустройства граждан за рубежом (ЦТГР); РМГУТСОМ </t>
  </si>
  <si>
    <t>385.02</t>
  </si>
  <si>
    <t xml:space="preserve">Интеграция безработных в число занятого населения </t>
  </si>
  <si>
    <t>Управление по содействию занятости - (УСЗ), Бишкек.ГУСЗ; ЦТГР; Служба по контролю и надзору труд.законодательства (СКНТЗ); Представительство МТСОМ в РФ; РМГУТСОМ</t>
  </si>
  <si>
    <t>385.03</t>
  </si>
  <si>
    <t xml:space="preserve">Обеспечение выплат пособия по беременности и родам с одиннадцатого рабочего дня </t>
  </si>
  <si>
    <t>385.04</t>
  </si>
  <si>
    <t>Предоставление беспроцентного кредита участникам социальной помощи на основе социального контракта</t>
  </si>
  <si>
    <t>38.6</t>
  </si>
  <si>
    <r>
      <t xml:space="preserve">Социальная защита жертв от семейного и гендерного насилия. </t>
    </r>
    <r>
      <rPr>
        <sz val="11"/>
        <rFont val="Calibri"/>
        <family val="2"/>
        <charset val="204"/>
      </rPr>
      <t xml:space="preserve">Цель: </t>
    </r>
    <r>
      <rPr>
        <i/>
        <sz val="10"/>
        <rFont val="Calibri"/>
        <family val="2"/>
        <charset val="204"/>
      </rPr>
      <t>Развитие системы оказания помощи пострадавшим от гендерной дискриминации и насилия</t>
    </r>
  </si>
  <si>
    <t xml:space="preserve">Количество лиц, получившие социальные услуги </t>
  </si>
  <si>
    <t>386.01</t>
  </si>
  <si>
    <t>Развитие услуг социальных служб/кризисных центров по оказанию помощи лицам, пострадавшим от гендерного и семейного насилия и внедрение коррекционных программ для лиц, совершивших семейное насилие</t>
  </si>
  <si>
    <t>Отдел гендерной политики и борьбы с семейным насилием (ОГПиБСН)</t>
  </si>
  <si>
    <t>386.02</t>
  </si>
  <si>
    <t xml:space="preserve">Создание государственного кризисного центра для оказания помощи пострадавшим от насилия и для внедрения программ поддержки для семей в ситуации семейного насилия </t>
  </si>
  <si>
    <t>Количество бюджетных мер:</t>
  </si>
  <si>
    <t>Потребность МТСОМ КР, ВСЕГО</t>
  </si>
  <si>
    <t>(бюджетные средства)</t>
  </si>
  <si>
    <t>(cредства, аккумулируемые на специальных счетах)</t>
  </si>
  <si>
    <t>Руководитель главного распорядителя ___________________________________</t>
  </si>
  <si>
    <t>Руководитель финансового подразделения ______________________________</t>
  </si>
  <si>
    <t>1000-7000</t>
  </si>
  <si>
    <t>100-600</t>
  </si>
  <si>
    <t>10000-15000</t>
  </si>
  <si>
    <t>1438-7179</t>
  </si>
  <si>
    <t>единица</t>
  </si>
  <si>
    <t>Количество центров</t>
  </si>
  <si>
    <t>количество детей</t>
  </si>
  <si>
    <t>абонент</t>
  </si>
  <si>
    <t>человек</t>
  </si>
  <si>
    <t>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</si>
</sst>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р_._-;\-* #,##0.00_р_._-;_-* &quot;-&quot;??_р_._-;_-@_-"/>
    <numFmt numFmtId="165" formatCode="#,##0.0_ ;\-#,##0.0\ "/>
    <numFmt numFmtId="166" formatCode="#,##0.00_ ;\-#,##0.00\ "/>
    <numFmt numFmtId="167" formatCode="#,##0.0"/>
    <numFmt numFmtId="168" formatCode="_-* #,##0.0_р_._-;\-* #,##0.0_р_._-;_-* &quot;-&quot;??_р_._-;_-@_-"/>
    <numFmt numFmtId="169" formatCode="0.0"/>
  </numFmts>
  <fonts count="21" x14ac:knownFonts="1">
    <font>
      <sz val="11"/>
      <color theme="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1"/>
      <name val="Calibri"/>
      <family val="2"/>
      <charset val="204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i/>
      <sz val="9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name val="Calibri"/>
      <family val="2"/>
      <charset val="204"/>
      <scheme val="minor"/>
    </font>
    <font>
      <i/>
      <sz val="10"/>
      <name val="Calibri"/>
      <family val="2"/>
      <charset val="204"/>
    </font>
    <font>
      <sz val="11"/>
      <color rgb="FF0000FF"/>
      <name val="Calibri"/>
      <family val="2"/>
      <charset val="204"/>
    </font>
    <font>
      <sz val="10"/>
      <name val="Calibri"/>
      <family val="2"/>
      <charset val="204"/>
      <scheme val="minor"/>
    </font>
    <font>
      <b/>
      <i/>
      <sz val="11"/>
      <name val="Calibri"/>
      <family val="2"/>
      <charset val="204"/>
    </font>
    <font>
      <b/>
      <sz val="12"/>
      <name val="Calibri"/>
      <family val="2"/>
      <charset val="204"/>
    </font>
    <font>
      <sz val="8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2" fillId="0" borderId="0" applyFont="0" applyFill="0" applyBorder="0" applyAlignment="0" applyProtection="0"/>
    <xf numFmtId="0" fontId="5" fillId="0" borderId="0"/>
    <xf numFmtId="164" fontId="12" fillId="0" borderId="0" applyFont="0" applyFill="0" applyBorder="0" applyAlignment="0" applyProtection="0"/>
  </cellStyleXfs>
  <cellXfs count="274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left" vertical="center"/>
    </xf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 vertical="top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6" fillId="0" borderId="0" xfId="2" applyFont="1" applyAlignment="1">
      <alignment horizontal="right"/>
    </xf>
    <xf numFmtId="0" fontId="2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49" fontId="8" fillId="3" borderId="5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/>
    </xf>
    <xf numFmtId="165" fontId="8" fillId="3" borderId="5" xfId="1" applyNumberFormat="1" applyFont="1" applyFill="1" applyBorder="1" applyAlignment="1">
      <alignment horizontal="right" vertical="center"/>
    </xf>
    <xf numFmtId="166" fontId="8" fillId="3" borderId="5" xfId="1" applyNumberFormat="1" applyFont="1" applyFill="1" applyBorder="1" applyAlignment="1">
      <alignment horizontal="right" vertical="center"/>
    </xf>
    <xf numFmtId="0" fontId="8" fillId="3" borderId="5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165" fontId="6" fillId="0" borderId="5" xfId="1" applyNumberFormat="1" applyFont="1" applyFill="1" applyBorder="1" applyAlignment="1">
      <alignment horizontal="right" vertical="center"/>
    </xf>
    <xf numFmtId="166" fontId="6" fillId="0" borderId="5" xfId="1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49" fontId="14" fillId="4" borderId="5" xfId="0" applyNumberFormat="1" applyFont="1" applyFill="1" applyBorder="1" applyAlignment="1">
      <alignment horizontal="right" vertical="center"/>
    </xf>
    <xf numFmtId="0" fontId="14" fillId="4" borderId="5" xfId="0" applyFont="1" applyFill="1" applyBorder="1" applyAlignment="1">
      <alignment horizontal="right" vertical="center"/>
    </xf>
    <xf numFmtId="0" fontId="6" fillId="4" borderId="5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center" vertical="center" wrapText="1"/>
    </xf>
    <xf numFmtId="165" fontId="14" fillId="4" borderId="5" xfId="1" applyNumberFormat="1" applyFont="1" applyFill="1" applyBorder="1" applyAlignment="1">
      <alignment horizontal="right" vertical="center"/>
    </xf>
    <xf numFmtId="166" fontId="14" fillId="4" borderId="5" xfId="1" applyNumberFormat="1" applyFont="1" applyFill="1" applyBorder="1" applyAlignment="1">
      <alignment horizontal="right" vertical="center"/>
    </xf>
    <xf numFmtId="0" fontId="6" fillId="4" borderId="5" xfId="0" applyFont="1" applyFill="1" applyBorder="1" applyAlignment="1">
      <alignment horizontal="center" vertical="center"/>
    </xf>
    <xf numFmtId="0" fontId="2" fillId="4" borderId="5" xfId="0" applyFont="1" applyFill="1" applyBorder="1"/>
    <xf numFmtId="165" fontId="14" fillId="4" borderId="5" xfId="1" applyNumberFormat="1" applyFont="1" applyFill="1" applyBorder="1" applyAlignment="1">
      <alignment horizontal="right" vertical="center" wrapText="1"/>
    </xf>
    <xf numFmtId="166" fontId="14" fillId="4" borderId="5" xfId="1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165" fontId="6" fillId="0" borderId="0" xfId="1" applyNumberFormat="1" applyFont="1" applyBorder="1" applyAlignment="1">
      <alignment horizontal="right" vertical="center" wrapText="1"/>
    </xf>
    <xf numFmtId="166" fontId="6" fillId="0" borderId="0" xfId="1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165" fontId="6" fillId="0" borderId="5" xfId="1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left" vertical="center" wrapText="1"/>
    </xf>
    <xf numFmtId="3" fontId="6" fillId="0" borderId="5" xfId="0" applyNumberFormat="1" applyFont="1" applyFill="1" applyBorder="1" applyAlignment="1">
      <alignment horizontal="right" vertical="center" wrapText="1"/>
    </xf>
    <xf numFmtId="3" fontId="6" fillId="0" borderId="5" xfId="0" applyNumberFormat="1" applyFont="1" applyFill="1" applyBorder="1" applyAlignment="1">
      <alignment horizontal="right" vertical="center"/>
    </xf>
    <xf numFmtId="167" fontId="6" fillId="0" borderId="5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righ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right" vertical="center"/>
    </xf>
    <xf numFmtId="166" fontId="2" fillId="0" borderId="1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right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left" vertical="center" wrapText="1"/>
    </xf>
    <xf numFmtId="165" fontId="2" fillId="0" borderId="5" xfId="0" applyNumberFormat="1" applyFont="1" applyFill="1" applyBorder="1" applyAlignment="1">
      <alignment horizontal="right" vertical="center"/>
    </xf>
    <xf numFmtId="166" fontId="2" fillId="0" borderId="5" xfId="0" applyNumberFormat="1" applyFont="1" applyFill="1" applyBorder="1" applyAlignment="1">
      <alignment horizontal="right" vertical="center"/>
    </xf>
    <xf numFmtId="3" fontId="2" fillId="0" borderId="5" xfId="0" applyNumberFormat="1" applyFont="1" applyFill="1" applyBorder="1" applyAlignment="1">
      <alignment horizontal="right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wrapText="1"/>
    </xf>
    <xf numFmtId="166" fontId="2" fillId="0" borderId="5" xfId="0" applyNumberFormat="1" applyFont="1" applyBorder="1" applyAlignment="1">
      <alignment horizontal="center" wrapText="1"/>
    </xf>
    <xf numFmtId="49" fontId="15" fillId="0" borderId="5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center" wrapText="1"/>
    </xf>
    <xf numFmtId="166" fontId="2" fillId="0" borderId="0" xfId="0" applyNumberFormat="1" applyFont="1" applyBorder="1" applyAlignment="1">
      <alignment horizontal="center" wrapText="1"/>
    </xf>
    <xf numFmtId="164" fontId="2" fillId="0" borderId="0" xfId="0" applyNumberFormat="1" applyFont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/>
    <xf numFmtId="49" fontId="8" fillId="3" borderId="5" xfId="1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 wrapText="1"/>
    </xf>
    <xf numFmtId="168" fontId="8" fillId="3" borderId="5" xfId="1" applyNumberFormat="1" applyFont="1" applyFill="1" applyBorder="1" applyAlignment="1">
      <alignment horizontal="right" vertical="center" wrapText="1"/>
    </xf>
    <xf numFmtId="166" fontId="8" fillId="3" borderId="5" xfId="1" applyNumberFormat="1" applyFont="1" applyFill="1" applyBorder="1" applyAlignment="1">
      <alignment horizontal="right" vertical="center" wrapText="1"/>
    </xf>
    <xf numFmtId="3" fontId="8" fillId="3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left" wrapText="1"/>
    </xf>
    <xf numFmtId="165" fontId="6" fillId="0" borderId="5" xfId="1" applyNumberFormat="1" applyFont="1" applyFill="1" applyBorder="1" applyAlignment="1">
      <alignment vertical="center"/>
    </xf>
    <xf numFmtId="169" fontId="6" fillId="0" borderId="5" xfId="0" applyNumberFormat="1" applyFont="1" applyFill="1" applyBorder="1" applyAlignment="1">
      <alignment horizontal="right" vertical="center"/>
    </xf>
    <xf numFmtId="167" fontId="6" fillId="0" borderId="5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left" wrapText="1"/>
    </xf>
    <xf numFmtId="3" fontId="2" fillId="0" borderId="5" xfId="0" applyNumberFormat="1" applyFont="1" applyFill="1" applyBorder="1" applyAlignment="1">
      <alignment horizontal="right" vertical="center"/>
    </xf>
    <xf numFmtId="166" fontId="2" fillId="0" borderId="0" xfId="0" applyNumberFormat="1" applyFont="1"/>
    <xf numFmtId="168" fontId="2" fillId="0" borderId="0" xfId="0" applyNumberFormat="1" applyFont="1" applyAlignment="1">
      <alignment horizontal="right"/>
    </xf>
    <xf numFmtId="0" fontId="2" fillId="0" borderId="0" xfId="0" applyFont="1" applyFill="1" applyAlignment="1">
      <alignment horizontal="left"/>
    </xf>
    <xf numFmtId="0" fontId="6" fillId="0" borderId="5" xfId="0" applyFont="1" applyFill="1" applyBorder="1" applyAlignment="1">
      <alignment horizontal="right" vertical="center" wrapText="1"/>
    </xf>
    <xf numFmtId="0" fontId="6" fillId="0" borderId="7" xfId="0" applyFont="1" applyFill="1" applyBorder="1" applyAlignment="1">
      <alignment horizontal="center" vertical="center" wrapText="1"/>
    </xf>
    <xf numFmtId="169" fontId="6" fillId="0" borderId="5" xfId="0" applyNumberFormat="1" applyFont="1" applyFill="1" applyBorder="1" applyAlignment="1">
      <alignment horizontal="right" vertical="center" wrapText="1"/>
    </xf>
    <xf numFmtId="169" fontId="6" fillId="0" borderId="5" xfId="0" applyNumberFormat="1" applyFont="1" applyFill="1" applyBorder="1" applyAlignment="1">
      <alignment horizontal="left" vertical="center" wrapText="1"/>
    </xf>
    <xf numFmtId="0" fontId="16" fillId="0" borderId="0" xfId="0" applyNumberFormat="1" applyFont="1" applyBorder="1" applyAlignment="1">
      <alignment horizontal="right" vertical="center" wrapText="1"/>
    </xf>
    <xf numFmtId="0" fontId="16" fillId="0" borderId="0" xfId="0" applyNumberFormat="1" applyFont="1" applyBorder="1" applyAlignment="1">
      <alignment horizontal="center" vertical="center" wrapText="1"/>
    </xf>
    <xf numFmtId="0" fontId="16" fillId="0" borderId="0" xfId="0" applyNumberFormat="1" applyFont="1" applyBorder="1" applyAlignment="1">
      <alignment horizontal="center" wrapText="1"/>
    </xf>
    <xf numFmtId="165" fontId="6" fillId="0" borderId="0" xfId="1" applyNumberFormat="1" applyFont="1" applyFill="1" applyBorder="1" applyAlignment="1">
      <alignment horizontal="right" vertical="center"/>
    </xf>
    <xf numFmtId="169" fontId="6" fillId="0" borderId="0" xfId="0" applyNumberFormat="1" applyFont="1" applyFill="1" applyBorder="1" applyAlignment="1">
      <alignment horizontal="righ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/>
    </xf>
    <xf numFmtId="3" fontId="6" fillId="0" borderId="7" xfId="0" applyNumberFormat="1" applyFont="1" applyFill="1" applyBorder="1" applyAlignment="1">
      <alignment horizontal="right" vertical="center"/>
    </xf>
    <xf numFmtId="169" fontId="6" fillId="0" borderId="7" xfId="0" applyNumberFormat="1" applyFont="1" applyFill="1" applyBorder="1" applyAlignment="1">
      <alignment horizontal="right" vertical="center"/>
    </xf>
    <xf numFmtId="1" fontId="6" fillId="0" borderId="7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166" fontId="6" fillId="0" borderId="0" xfId="1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165" fontId="2" fillId="0" borderId="5" xfId="0" applyNumberFormat="1" applyFont="1" applyBorder="1" applyAlignment="1">
      <alignment vertical="center"/>
    </xf>
    <xf numFmtId="166" fontId="2" fillId="0" borderId="1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horizontal="left" vertical="center" wrapText="1"/>
    </xf>
    <xf numFmtId="3" fontId="2" fillId="0" borderId="5" xfId="0" applyNumberFormat="1" applyFont="1" applyBorder="1" applyAlignment="1">
      <alignment horizontal="right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left" vertical="center" wrapText="1"/>
    </xf>
    <xf numFmtId="166" fontId="2" fillId="0" borderId="5" xfId="0" applyNumberFormat="1" applyFont="1" applyFill="1" applyBorder="1" applyAlignment="1">
      <alignment vertical="center"/>
    </xf>
    <xf numFmtId="49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NumberFormat="1" applyFont="1" applyBorder="1" applyAlignment="1">
      <alignment horizontal="center" vertical="center" wrapText="1"/>
    </xf>
    <xf numFmtId="165" fontId="2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68" fontId="6" fillId="0" borderId="0" xfId="0" applyNumberFormat="1" applyFont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4" fontId="18" fillId="0" borderId="1" xfId="1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6" xfId="1" applyNumberFormat="1" applyFont="1" applyBorder="1" applyAlignment="1">
      <alignment horizontal="right" vertical="center"/>
    </xf>
    <xf numFmtId="4" fontId="6" fillId="0" borderId="0" xfId="1" applyNumberFormat="1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" fontId="7" fillId="0" borderId="6" xfId="0" applyNumberFormat="1" applyFont="1" applyBorder="1" applyAlignment="1">
      <alignment horizontal="right" vertical="center"/>
    </xf>
    <xf numFmtId="4" fontId="7" fillId="0" borderId="6" xfId="3" applyNumberFormat="1" applyFont="1" applyBorder="1" applyAlignment="1">
      <alignment horizontal="right" vertical="center"/>
    </xf>
    <xf numFmtId="4" fontId="7" fillId="0" borderId="6" xfId="1" applyNumberFormat="1" applyFont="1" applyBorder="1" applyAlignment="1">
      <alignment horizontal="right" vertical="center"/>
    </xf>
    <xf numFmtId="4" fontId="7" fillId="0" borderId="0" xfId="1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4" fontId="7" fillId="0" borderId="7" xfId="0" applyNumberFormat="1" applyFont="1" applyBorder="1" applyAlignment="1">
      <alignment horizontal="right" vertical="center"/>
    </xf>
    <xf numFmtId="4" fontId="7" fillId="0" borderId="7" xfId="1" applyNumberFormat="1" applyFont="1" applyBorder="1" applyAlignment="1">
      <alignment horizontal="right" vertical="center"/>
    </xf>
    <xf numFmtId="4" fontId="7" fillId="0" borderId="12" xfId="1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>
      <alignment horizontal="center" vertical="center"/>
    </xf>
    <xf numFmtId="4" fontId="6" fillId="0" borderId="0" xfId="1" applyNumberFormat="1" applyFont="1" applyAlignment="1">
      <alignment horizontal="right" vertical="center"/>
    </xf>
    <xf numFmtId="4" fontId="19" fillId="0" borderId="0" xfId="0" applyNumberFormat="1" applyFont="1"/>
    <xf numFmtId="0" fontId="20" fillId="0" borderId="0" xfId="0" applyFont="1"/>
    <xf numFmtId="4" fontId="16" fillId="0" borderId="0" xfId="0" applyNumberFormat="1" applyFont="1"/>
    <xf numFmtId="0" fontId="9" fillId="0" borderId="0" xfId="0" applyFont="1"/>
    <xf numFmtId="0" fontId="19" fillId="0" borderId="0" xfId="0" applyFont="1"/>
    <xf numFmtId="0" fontId="16" fillId="0" borderId="0" xfId="0" applyFont="1"/>
    <xf numFmtId="0" fontId="2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166" fontId="6" fillId="0" borderId="5" xfId="1" applyNumberFormat="1" applyFont="1" applyFill="1" applyBorder="1" applyAlignment="1">
      <alignment horizontal="right" vertical="center"/>
    </xf>
    <xf numFmtId="165" fontId="6" fillId="0" borderId="5" xfId="1" applyNumberFormat="1" applyFont="1" applyFill="1" applyBorder="1" applyAlignment="1">
      <alignment horizontal="right" vertical="center"/>
    </xf>
    <xf numFmtId="165" fontId="6" fillId="0" borderId="1" xfId="1" applyNumberFormat="1" applyFont="1" applyFill="1" applyBorder="1" applyAlignment="1">
      <alignment horizontal="right" vertical="center" wrapText="1"/>
    </xf>
    <xf numFmtId="165" fontId="6" fillId="0" borderId="7" xfId="1" applyNumberFormat="1" applyFont="1" applyFill="1" applyBorder="1" applyAlignment="1">
      <alignment horizontal="right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/>
    </xf>
    <xf numFmtId="165" fontId="6" fillId="0" borderId="6" xfId="1" applyNumberFormat="1" applyFont="1" applyFill="1" applyBorder="1" applyAlignment="1">
      <alignment horizontal="center" vertical="center"/>
    </xf>
    <xf numFmtId="165" fontId="6" fillId="0" borderId="7" xfId="1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166" fontId="6" fillId="0" borderId="1" xfId="1" applyNumberFormat="1" applyFont="1" applyFill="1" applyBorder="1" applyAlignment="1">
      <alignment horizontal="right" vertical="center" wrapText="1"/>
    </xf>
    <xf numFmtId="166" fontId="6" fillId="0" borderId="7" xfId="1" applyNumberFormat="1" applyFont="1" applyFill="1" applyBorder="1" applyAlignment="1">
      <alignment horizontal="right" vertical="center" wrapText="1"/>
    </xf>
    <xf numFmtId="165" fontId="6" fillId="0" borderId="1" xfId="1" applyNumberFormat="1" applyFont="1" applyFill="1" applyBorder="1" applyAlignment="1">
      <alignment horizontal="right" vertical="center"/>
    </xf>
    <xf numFmtId="165" fontId="6" fillId="0" borderId="7" xfId="1" applyNumberFormat="1" applyFont="1" applyFill="1" applyBorder="1" applyAlignment="1">
      <alignment horizontal="right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166" fontId="6" fillId="0" borderId="1" xfId="1" applyNumberFormat="1" applyFont="1" applyFill="1" applyBorder="1" applyAlignment="1">
      <alignment horizontal="center" vertical="center"/>
    </xf>
    <xf numFmtId="166" fontId="6" fillId="0" borderId="6" xfId="1" applyNumberFormat="1" applyFont="1" applyFill="1" applyBorder="1" applyAlignment="1">
      <alignment horizontal="center" vertical="center"/>
    </xf>
    <xf numFmtId="166" fontId="6" fillId="0" borderId="7" xfId="1" applyNumberFormat="1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right" vertical="center"/>
    </xf>
    <xf numFmtId="166" fontId="6" fillId="0" borderId="7" xfId="1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right" vertical="center"/>
    </xf>
    <xf numFmtId="167" fontId="2" fillId="0" borderId="7" xfId="0" applyNumberFormat="1" applyFont="1" applyFill="1" applyBorder="1" applyAlignment="1">
      <alignment horizontal="right" vertical="center"/>
    </xf>
    <xf numFmtId="166" fontId="2" fillId="0" borderId="1" xfId="0" applyNumberFormat="1" applyFont="1" applyFill="1" applyBorder="1" applyAlignment="1">
      <alignment horizontal="right" vertical="center"/>
    </xf>
    <xf numFmtId="166" fontId="2" fillId="0" borderId="7" xfId="0" applyNumberFormat="1" applyFont="1" applyFill="1" applyBorder="1" applyAlignment="1">
      <alignment horizontal="right" vertical="center"/>
    </xf>
    <xf numFmtId="166" fontId="6" fillId="0" borderId="6" xfId="1" applyNumberFormat="1" applyFont="1" applyFill="1" applyBorder="1" applyAlignment="1">
      <alignment horizontal="right" vertical="center"/>
    </xf>
    <xf numFmtId="165" fontId="6" fillId="0" borderId="6" xfId="1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166" fontId="6" fillId="0" borderId="5" xfId="1" applyNumberFormat="1" applyFont="1" applyFill="1" applyBorder="1" applyAlignment="1">
      <alignment horizontal="right" vertical="center" wrapText="1"/>
    </xf>
    <xf numFmtId="168" fontId="6" fillId="0" borderId="5" xfId="1" applyNumberFormat="1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>
      <alignment horizontal="right" vertical="center"/>
    </xf>
    <xf numFmtId="165" fontId="6" fillId="0" borderId="7" xfId="0" applyNumberFormat="1" applyFont="1" applyFill="1" applyBorder="1" applyAlignment="1">
      <alignment horizontal="right" vertical="center"/>
    </xf>
    <xf numFmtId="168" fontId="6" fillId="0" borderId="1" xfId="1" applyNumberFormat="1" applyFont="1" applyFill="1" applyBorder="1" applyAlignment="1">
      <alignment horizontal="center" vertical="center" wrapText="1"/>
    </xf>
    <xf numFmtId="168" fontId="6" fillId="0" borderId="7" xfId="1" applyNumberFormat="1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right" vertical="center"/>
    </xf>
    <xf numFmtId="166" fontId="6" fillId="0" borderId="7" xfId="0" applyNumberFormat="1" applyFont="1" applyFill="1" applyBorder="1" applyAlignment="1">
      <alignment horizontal="right" vertical="center"/>
    </xf>
    <xf numFmtId="165" fontId="2" fillId="0" borderId="1" xfId="0" applyNumberFormat="1" applyFont="1" applyFill="1" applyBorder="1" applyAlignment="1">
      <alignment horizontal="center" vertical="center"/>
    </xf>
    <xf numFmtId="165" fontId="2" fillId="0" borderId="6" xfId="0" applyNumberFormat="1" applyFont="1" applyFill="1" applyBorder="1" applyAlignment="1">
      <alignment horizontal="center" vertical="center"/>
    </xf>
    <xf numFmtId="165" fontId="2" fillId="0" borderId="7" xfId="0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 wrapText="1"/>
    </xf>
    <xf numFmtId="164" fontId="6" fillId="0" borderId="7" xfId="1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right" vertical="center"/>
    </xf>
    <xf numFmtId="165" fontId="2" fillId="0" borderId="7" xfId="0" applyNumberFormat="1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/>
    </xf>
    <xf numFmtId="166" fontId="2" fillId="0" borderId="6" xfId="0" applyNumberFormat="1" applyFont="1" applyFill="1" applyBorder="1" applyAlignment="1">
      <alignment horizontal="center" vertical="center"/>
    </xf>
    <xf numFmtId="166" fontId="2" fillId="0" borderId="7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7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 xr:uid="{66E83BC7-2864-498F-9CE8-967D33F32A03}"/>
    <cellStyle name="Финансовый" xfId="1" builtinId="3"/>
    <cellStyle name="Финансовый 5" xfId="3" xr:uid="{E2E1DD3E-7E18-4FFE-957E-FE25A75AC1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103;%201,%202,%203,%203.1%20&#1080;%203.2%20&#1085;&#1072;%202027-2031%20&#1075;&#1075;%20&#1086;&#1090;_01.04.26%20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4"/>
      <sheetName val="Прилож.2 (русск.) (анализ ССБР)"/>
      <sheetName val="Прилож.2 (кырг.) (анализ ССБР)"/>
      <sheetName val="Приложение 1 (русск.)"/>
      <sheetName val="Приложение 1 (кырг.)"/>
      <sheetName val="Приложение 2 (русск.) (нов.)"/>
      <sheetName val="Приложение 2 (кырг.)(нов.)"/>
      <sheetName val="Приложение 2 (русск.) (стар.)"/>
      <sheetName val="Приложение 2 (кырг.)(стар.)"/>
      <sheetName val="002.01 ГП+балага суйунчу"/>
      <sheetName val="002.02 ЕСП+ДЕСП "/>
      <sheetName val="002.03 ГСЗ"/>
      <sheetName val="002.04 обуч. дети+оучр"/>
      <sheetName val="002.05 фостер"/>
      <sheetName val="002.06 репатр."/>
      <sheetName val="002.08 ГДД келечекке салым "/>
      <sheetName val="002.07 тел.дов-я"/>
      <sheetName val="002.09 БТК"/>
      <sheetName val="002.10 Бала береке"/>
      <sheetName val="002.11 ЧП и ЧС"/>
      <sheetName val="002.12 Бала ырысы"/>
      <sheetName val="003.01 РЦМСЭ"/>
      <sheetName val="003.02 ЦРЛОВЗ"/>
      <sheetName val="003.03 16ССУ+РЦ"/>
      <sheetName val="003.04 ГСЗ (ЛОВЗиПГ)"/>
      <sheetName val="003.05 РУПОИ"/>
      <sheetName val="003.06 путевки+сурдопер-д"/>
      <sheetName val="003.07 перс.ассистент"/>
      <sheetName val="004.01 катег.25+стип."/>
      <sheetName val="004.02 ВОВ"/>
      <sheetName val="004.03 рит.пос."/>
      <sheetName val="004.04 коман расх"/>
      <sheetName val="005.01(пос.+обуч.+ООР+ФРН+Сзан)"/>
      <sheetName val="005.02(адм.расх.БГУСЗ+ЦТГ+СКНТ)"/>
      <sheetName val="005.03 -71011"/>
      <sheetName val="005.04(Бес% кредит)"/>
      <sheetName val="006.01"/>
      <sheetName val="006.02 "/>
      <sheetName val="001.01 ЦА"/>
      <sheetName val="001.02 (ЦМ)"/>
      <sheetName val="Центр цифров"/>
      <sheetName val="001.02 (ДСО)"/>
      <sheetName val="001.02 (40РУСР+9ГУСР)"/>
      <sheetName val="Приложение 3-1 (2026утв.)"/>
      <sheetName val="Приложение 3-1 (2027)"/>
      <sheetName val="Приложение 3-1 (2028)"/>
      <sheetName val="Приложение 3-1 (2029)"/>
      <sheetName val="Приложение 3-1 (2030)"/>
      <sheetName val="Приложение 3-1 (2031)"/>
      <sheetName val="Приложение 3-2 (2026 утв.)"/>
      <sheetName val="Приложение 3-2 (2027)"/>
      <sheetName val="Приложение 3-2 (2028)"/>
      <sheetName val="Приложение 3-2 (2029)"/>
      <sheetName val="Приложение 3-2 (2030)"/>
      <sheetName val="Приложение 3-2 (2031)"/>
      <sheetName val="Лист 1 (русск.)"/>
      <sheetName val="Лист 1 (кырг.)"/>
      <sheetName val="диаграмм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>
        <row r="27">
          <cell r="A27" t="str">
            <v>Охват детей единовременной выплатой при рождении ребенка "Балага сүйүнчү"</v>
          </cell>
        </row>
        <row r="28">
          <cell r="A28" t="str">
            <v>Соотношение размера ежемесячного пособия нуждающимся гражданам (семьям), имеющим детей в возрасте до 16 лет - "үй-бүлөгө көмөк" текущего года по отношению к базовому году</v>
          </cell>
        </row>
        <row r="29">
          <cell r="A29" t="str">
            <v>Соотношение размера гарантированного минимального дохода текущего года по отношению к базовому году</v>
          </cell>
        </row>
      </sheetData>
      <sheetData sheetId="10">
        <row r="29">
          <cell r="A29" t="str">
            <v>соотношение размера пособий для детей с ОВЗ к базовой части пенсии</v>
          </cell>
        </row>
        <row r="30">
          <cell r="A30" t="str">
            <v>соотношение размеров пособий для ЛОВЗ с детства к базовой части пенсии (не менее 170%)</v>
          </cell>
        </row>
        <row r="31">
          <cell r="A31" t="str">
            <v>Соотношение размера ЕСП пожилых граждан к базовой части пенсии</v>
          </cell>
        </row>
        <row r="32">
          <cell r="A32" t="str">
            <v>Соотношение размера дополнительного ежемесячного социального пособия к расчетному показателю</v>
          </cell>
        </row>
      </sheetData>
      <sheetData sheetId="11">
        <row r="27">
          <cell r="A27" t="str">
            <v xml:space="preserve">Наличие центра </v>
          </cell>
        </row>
        <row r="28">
          <cell r="A28" t="str">
            <v>Поддержка созданных ранее центров</v>
          </cell>
        </row>
      </sheetData>
      <sheetData sheetId="12">
        <row r="27">
          <cell r="A27" t="str">
            <v>Численность сотрудников, охваченных обучением не менее 100 сотрудников по системе Министерства</v>
          </cell>
        </row>
      </sheetData>
      <sheetData sheetId="13">
        <row r="27">
          <cell r="A27" t="str">
            <v xml:space="preserve">Численность подготовленных  приемных семей </v>
          </cell>
        </row>
        <row r="28">
          <cell r="A28" t="str">
            <v>Численность размещенных детей в приемных семьях</v>
          </cell>
        </row>
      </sheetData>
      <sheetData sheetId="14">
        <row r="27">
          <cell r="A27" t="str">
            <v>Численность возвращенных детей</v>
          </cell>
        </row>
        <row r="28">
          <cell r="A28" t="str">
            <v>Численность детей, охваченных мониторингом об условиях жизни и воспитании детей в иностранных семьях (США)</v>
          </cell>
        </row>
        <row r="29">
          <cell r="A29" t="str">
            <v>Численность детей, охваченных мониторингом об условиях жизни и воспитании детей в семьях граждан государств -участников СНГ</v>
          </cell>
        </row>
        <row r="30">
          <cell r="A30" t="str">
            <v>Наличие обмена знаниями и опытом в области защиты и ухода за детьми, а также укрепления института семьи, находящихся в ТЖС</v>
          </cell>
        </row>
      </sheetData>
      <sheetData sheetId="15">
        <row r="33">
          <cell r="A33" t="str">
            <v>Количество детей, охваченных государственным детским депозитом "Келечекке салым"</v>
          </cell>
        </row>
      </sheetData>
      <sheetData sheetId="16">
        <row r="27">
          <cell r="A27" t="str">
            <v>Количество поступивших звонков от абонентов, в том числе от детей</v>
          </cell>
        </row>
      </sheetData>
      <sheetData sheetId="17">
        <row r="26">
          <cell r="A26" t="str">
            <v>Соотношение размера ежемесячного пособия "Бийик тоолуу аймактардын жашоочуларына көмөк" текущего года по отношению к базовому году</v>
          </cell>
        </row>
      </sheetData>
      <sheetData sheetId="18">
        <row r="33">
          <cell r="A33" t="str">
            <v>Сохранения размера единовременной выплаты "Бала береке"  текущего года по отношению к предыдущему году</v>
          </cell>
        </row>
      </sheetData>
      <sheetData sheetId="19">
        <row r="27">
          <cell r="A27" t="str">
            <v>Количество пострадавщих граждан, получивщих единовременную социальную выплату в режиме ЧПиЧС</v>
          </cell>
        </row>
      </sheetData>
      <sheetData sheetId="20">
        <row r="33">
          <cell r="A33" t="str">
            <v>Сохранения размера ежемесячного пособия "Бала ырысы"  текущего года по отношению к предыдущему году</v>
          </cell>
        </row>
      </sheetData>
      <sheetData sheetId="21">
        <row r="27">
          <cell r="A27" t="str">
            <v>Количество обученных врачей-экспертов по Международной классификации функционирования (МКФ)</v>
          </cell>
        </row>
      </sheetData>
      <sheetData sheetId="22">
        <row r="27">
          <cell r="A27" t="str">
            <v xml:space="preserve">Количество ЛОВЗ охваченых реабилитацией </v>
          </cell>
        </row>
        <row r="28">
          <cell r="A28" t="str">
            <v>Количество обученных врачей</v>
          </cell>
        </row>
      </sheetData>
      <sheetData sheetId="23"/>
      <sheetData sheetId="24">
        <row r="27">
          <cell r="A27" t="str">
            <v>1. Разработка программы активного долголетия</v>
          </cell>
          <cell r="E27" t="str">
            <v>документ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A28" t="str">
            <v xml:space="preserve">2. Количество ЛОВЗ охваченых услугами в рамках госсоцзаказа </v>
          </cell>
        </row>
        <row r="29">
          <cell r="A29" t="str">
            <v>3. Количество пожилых граждан охваченых услугами в рамках госсоцзаказа</v>
          </cell>
        </row>
      </sheetData>
      <sheetData sheetId="25">
        <row r="27">
          <cell r="A27" t="str">
            <v>1. Доля ЛОВЗ, обеспеченных кресло-колясками от общего числа обратившихся</v>
          </cell>
        </row>
        <row r="28">
          <cell r="A28" t="str">
            <v>2. Количество обученных специалистов</v>
          </cell>
        </row>
        <row r="29">
          <cell r="A29" t="str">
            <v>3. Количество изготовленных протезно-ортопедических изделий</v>
          </cell>
        </row>
      </sheetData>
      <sheetData sheetId="26">
        <row r="28">
          <cell r="A28" t="str">
            <v>1. Доля ЛОВЗ, обеспеченных санаторно-курортными путевками от общего количества поступивших заявлений</v>
          </cell>
        </row>
        <row r="29">
          <cell r="A29" t="str">
            <v xml:space="preserve">2. Доля ЛОВЗ по слуху и речи получившие услуги сурдопереводчика из общей численности обратившихся </v>
          </cell>
        </row>
      </sheetData>
      <sheetData sheetId="27">
        <row r="27">
          <cell r="A27" t="str">
            <v>Количество детей с ОВЗ охваченных услугами персональных ассистентов</v>
          </cell>
        </row>
        <row r="28">
          <cell r="A28" t="str">
            <v xml:space="preserve">Количество ЛОВЗ старше 18 лет охваченных услугами персональных ассистентов </v>
          </cell>
        </row>
      </sheetData>
      <sheetData sheetId="28">
        <row r="27">
          <cell r="A27" t="str">
            <v>Количество лиц, получивших денежные компенсации, взамен льгот</v>
          </cell>
        </row>
        <row r="28">
          <cell r="A28" t="str">
            <v>Количество ветеранов ВОВ, получивших ежемесячную пожизненную стипендию</v>
          </cell>
        </row>
      </sheetData>
      <sheetData sheetId="29">
        <row r="27">
          <cell r="A27" t="str">
            <v>Количество ветеранов ВОВ, получивших ежегодное дополнительное денежное пособие к 9 маю</v>
          </cell>
        </row>
        <row r="28">
          <cell r="A28" t="str">
            <v>Количество ветеранов ВОВ, получивших единовременное  денежное пособие к 9 маю</v>
          </cell>
        </row>
      </sheetData>
      <sheetData sheetId="30">
        <row r="27">
          <cell r="A27" t="str">
            <v>Размеры ритуального пособия (погребение) не ниже уровня базового пособия</v>
          </cell>
        </row>
      </sheetData>
      <sheetData sheetId="31">
        <row r="27">
          <cell r="A27" t="str">
            <v>Количество семей и близких родственников, получивших компенсацию расходов на проезд к месту захоронения и обратно</v>
          </cell>
        </row>
      </sheetData>
      <sheetData sheetId="32">
        <row r="27">
          <cell r="A27" t="str">
            <v>Количество получающих пособия</v>
          </cell>
        </row>
        <row r="28">
          <cell r="A28" t="str">
            <v>Доля безработных граждан, трудоустроенных после обучения, переобучения повышения квалификации</v>
          </cell>
        </row>
        <row r="29">
          <cell r="A29" t="str">
            <v>Количество безработных охваченных по линии оплачиваемых общественных работ (ООР)</v>
          </cell>
        </row>
        <row r="30">
          <cell r="A30" t="str">
            <v>Количество граждан получивших консультацию по профориентации</v>
          </cell>
        </row>
        <row r="31">
          <cell r="A31" t="str">
            <v>Количество граждан получивших социальную помощь на основе социального контракта</v>
          </cell>
        </row>
      </sheetData>
      <sheetData sheetId="33">
        <row r="27">
          <cell r="A27" t="str">
            <v>Количество безработных, трудоустроенных в результате посещения Ярмарки вакансий</v>
          </cell>
        </row>
        <row r="28">
          <cell r="A28" t="str">
            <v xml:space="preserve">Содействие в трудоустройстве </v>
          </cell>
        </row>
      </sheetData>
      <sheetData sheetId="34">
        <row r="27">
          <cell r="A27" t="str">
            <v>Соотношение среднемесячного размера пособия по беременности и родам к 10 расчетным показателям, в % (в условиях не высокогорья)</v>
          </cell>
        </row>
        <row r="28">
          <cell r="A28" t="str">
            <v>Соотношение среднемесячного размера пособия по беременности и родам к среднемесячной заработной плате, в % ( в условиях высокогорья)</v>
          </cell>
        </row>
      </sheetData>
      <sheetData sheetId="35">
        <row r="27">
          <cell r="A27" t="str">
            <v>Количество участников социального контракта, получившие беспроцентный кредит</v>
          </cell>
        </row>
      </sheetData>
      <sheetData sheetId="36">
        <row r="27">
          <cell r="A27" t="str">
            <v>Количество лиц, получившие социальные услуги (психологические, медицинские, услуги шелтера): пострадавшие от семейного насилия и совершившие семейное насилие</v>
          </cell>
        </row>
      </sheetData>
      <sheetData sheetId="37">
        <row r="27">
          <cell r="A27" t="str">
            <v>Число новых государственных кризисных центров</v>
          </cell>
        </row>
      </sheetData>
      <sheetData sheetId="38"/>
      <sheetData sheetId="39">
        <row r="16">
          <cell r="M16">
            <v>48220.800000000003</v>
          </cell>
        </row>
        <row r="17">
          <cell r="M17">
            <v>48220.800000000003</v>
          </cell>
        </row>
        <row r="18">
          <cell r="M18">
            <v>48220.800000000003</v>
          </cell>
        </row>
        <row r="19">
          <cell r="M19">
            <v>48220.800000000003</v>
          </cell>
        </row>
        <row r="20">
          <cell r="M20">
            <v>48220.800000000003</v>
          </cell>
        </row>
      </sheetData>
      <sheetData sheetId="40"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</sheetData>
      <sheetData sheetId="41">
        <row r="16">
          <cell r="M16">
            <v>50674</v>
          </cell>
        </row>
        <row r="17">
          <cell r="M17">
            <v>50674</v>
          </cell>
        </row>
        <row r="18">
          <cell r="M18">
            <v>50674</v>
          </cell>
        </row>
        <row r="19">
          <cell r="M19">
            <v>50674</v>
          </cell>
        </row>
        <row r="20">
          <cell r="M20">
            <v>50674</v>
          </cell>
        </row>
      </sheetData>
      <sheetData sheetId="42">
        <row r="16">
          <cell r="M16">
            <v>2369124</v>
          </cell>
        </row>
        <row r="17">
          <cell r="M17">
            <v>1808589</v>
          </cell>
        </row>
        <row r="18">
          <cell r="M18">
            <v>1812588</v>
          </cell>
        </row>
        <row r="19">
          <cell r="M19">
            <v>1812588</v>
          </cell>
        </row>
        <row r="20">
          <cell r="M20">
            <v>1812588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96ADF-DF39-448C-90BA-2F6455329352}">
  <sheetPr>
    <tabColor rgb="FF92D050"/>
    <pageSetUpPr fitToPage="1"/>
  </sheetPr>
  <dimension ref="A1:U96"/>
  <sheetViews>
    <sheetView tabSelected="1" view="pageBreakPreview" zoomScale="80" zoomScaleNormal="85" zoomScaleSheetLayoutView="80" workbookViewId="0">
      <pane ySplit="8" topLeftCell="A79" activePane="bottomLeft" state="frozen"/>
      <selection pane="bottomLeft" activeCell="M79" sqref="M79"/>
    </sheetView>
  </sheetViews>
  <sheetFormatPr defaultRowHeight="15" x14ac:dyDescent="0.25"/>
  <cols>
    <col min="1" max="1" width="8.7109375" style="4" customWidth="1"/>
    <col min="2" max="2" width="8.5703125" style="4" customWidth="1"/>
    <col min="3" max="3" width="65" style="9" customWidth="1"/>
    <col min="4" max="4" width="19" style="9" customWidth="1"/>
    <col min="5" max="5" width="26.28515625" style="4" customWidth="1"/>
    <col min="6" max="7" width="15.42578125" style="4" customWidth="1"/>
    <col min="8" max="12" width="15.5703125" style="4" customWidth="1"/>
    <col min="13" max="13" width="29.28515625" style="3" customWidth="1"/>
    <col min="14" max="14" width="13.5703125" style="5" customWidth="1"/>
    <col min="15" max="19" width="11.5703125" style="4" customWidth="1"/>
    <col min="20" max="21" width="11.7109375" style="4" customWidth="1"/>
    <col min="257" max="257" width="8.7109375" customWidth="1"/>
    <col min="258" max="258" width="8.5703125" customWidth="1"/>
    <col min="259" max="259" width="65" customWidth="1"/>
    <col min="260" max="260" width="19" customWidth="1"/>
    <col min="261" max="261" width="26.28515625" customWidth="1"/>
    <col min="262" max="263" width="15.42578125" customWidth="1"/>
    <col min="264" max="268" width="15.5703125" customWidth="1"/>
    <col min="269" max="269" width="29.28515625" customWidth="1"/>
    <col min="270" max="270" width="13.5703125" customWidth="1"/>
    <col min="271" max="275" width="11.5703125" customWidth="1"/>
    <col min="276" max="277" width="11.7109375" customWidth="1"/>
    <col min="513" max="513" width="8.7109375" customWidth="1"/>
    <col min="514" max="514" width="8.5703125" customWidth="1"/>
    <col min="515" max="515" width="65" customWidth="1"/>
    <col min="516" max="516" width="19" customWidth="1"/>
    <col min="517" max="517" width="26.28515625" customWidth="1"/>
    <col min="518" max="519" width="15.42578125" customWidth="1"/>
    <col min="520" max="524" width="15.5703125" customWidth="1"/>
    <col min="525" max="525" width="29.28515625" customWidth="1"/>
    <col min="526" max="526" width="13.5703125" customWidth="1"/>
    <col min="527" max="531" width="11.5703125" customWidth="1"/>
    <col min="532" max="533" width="11.7109375" customWidth="1"/>
    <col min="769" max="769" width="8.7109375" customWidth="1"/>
    <col min="770" max="770" width="8.5703125" customWidth="1"/>
    <col min="771" max="771" width="65" customWidth="1"/>
    <col min="772" max="772" width="19" customWidth="1"/>
    <col min="773" max="773" width="26.28515625" customWidth="1"/>
    <col min="774" max="775" width="15.42578125" customWidth="1"/>
    <col min="776" max="780" width="15.5703125" customWidth="1"/>
    <col min="781" max="781" width="29.28515625" customWidth="1"/>
    <col min="782" max="782" width="13.5703125" customWidth="1"/>
    <col min="783" max="787" width="11.5703125" customWidth="1"/>
    <col min="788" max="789" width="11.7109375" customWidth="1"/>
    <col min="1025" max="1025" width="8.7109375" customWidth="1"/>
    <col min="1026" max="1026" width="8.5703125" customWidth="1"/>
    <col min="1027" max="1027" width="65" customWidth="1"/>
    <col min="1028" max="1028" width="19" customWidth="1"/>
    <col min="1029" max="1029" width="26.28515625" customWidth="1"/>
    <col min="1030" max="1031" width="15.42578125" customWidth="1"/>
    <col min="1032" max="1036" width="15.5703125" customWidth="1"/>
    <col min="1037" max="1037" width="29.28515625" customWidth="1"/>
    <col min="1038" max="1038" width="13.5703125" customWidth="1"/>
    <col min="1039" max="1043" width="11.5703125" customWidth="1"/>
    <col min="1044" max="1045" width="11.7109375" customWidth="1"/>
    <col min="1281" max="1281" width="8.7109375" customWidth="1"/>
    <col min="1282" max="1282" width="8.5703125" customWidth="1"/>
    <col min="1283" max="1283" width="65" customWidth="1"/>
    <col min="1284" max="1284" width="19" customWidth="1"/>
    <col min="1285" max="1285" width="26.28515625" customWidth="1"/>
    <col min="1286" max="1287" width="15.42578125" customWidth="1"/>
    <col min="1288" max="1292" width="15.5703125" customWidth="1"/>
    <col min="1293" max="1293" width="29.28515625" customWidth="1"/>
    <col min="1294" max="1294" width="13.5703125" customWidth="1"/>
    <col min="1295" max="1299" width="11.5703125" customWidth="1"/>
    <col min="1300" max="1301" width="11.7109375" customWidth="1"/>
    <col min="1537" max="1537" width="8.7109375" customWidth="1"/>
    <col min="1538" max="1538" width="8.5703125" customWidth="1"/>
    <col min="1539" max="1539" width="65" customWidth="1"/>
    <col min="1540" max="1540" width="19" customWidth="1"/>
    <col min="1541" max="1541" width="26.28515625" customWidth="1"/>
    <col min="1542" max="1543" width="15.42578125" customWidth="1"/>
    <col min="1544" max="1548" width="15.5703125" customWidth="1"/>
    <col min="1549" max="1549" width="29.28515625" customWidth="1"/>
    <col min="1550" max="1550" width="13.5703125" customWidth="1"/>
    <col min="1551" max="1555" width="11.5703125" customWidth="1"/>
    <col min="1556" max="1557" width="11.7109375" customWidth="1"/>
    <col min="1793" max="1793" width="8.7109375" customWidth="1"/>
    <col min="1794" max="1794" width="8.5703125" customWidth="1"/>
    <col min="1795" max="1795" width="65" customWidth="1"/>
    <col min="1796" max="1796" width="19" customWidth="1"/>
    <col min="1797" max="1797" width="26.28515625" customWidth="1"/>
    <col min="1798" max="1799" width="15.42578125" customWidth="1"/>
    <col min="1800" max="1804" width="15.5703125" customWidth="1"/>
    <col min="1805" max="1805" width="29.28515625" customWidth="1"/>
    <col min="1806" max="1806" width="13.5703125" customWidth="1"/>
    <col min="1807" max="1811" width="11.5703125" customWidth="1"/>
    <col min="1812" max="1813" width="11.7109375" customWidth="1"/>
    <col min="2049" max="2049" width="8.7109375" customWidth="1"/>
    <col min="2050" max="2050" width="8.5703125" customWidth="1"/>
    <col min="2051" max="2051" width="65" customWidth="1"/>
    <col min="2052" max="2052" width="19" customWidth="1"/>
    <col min="2053" max="2053" width="26.28515625" customWidth="1"/>
    <col min="2054" max="2055" width="15.42578125" customWidth="1"/>
    <col min="2056" max="2060" width="15.5703125" customWidth="1"/>
    <col min="2061" max="2061" width="29.28515625" customWidth="1"/>
    <col min="2062" max="2062" width="13.5703125" customWidth="1"/>
    <col min="2063" max="2067" width="11.5703125" customWidth="1"/>
    <col min="2068" max="2069" width="11.7109375" customWidth="1"/>
    <col min="2305" max="2305" width="8.7109375" customWidth="1"/>
    <col min="2306" max="2306" width="8.5703125" customWidth="1"/>
    <col min="2307" max="2307" width="65" customWidth="1"/>
    <col min="2308" max="2308" width="19" customWidth="1"/>
    <col min="2309" max="2309" width="26.28515625" customWidth="1"/>
    <col min="2310" max="2311" width="15.42578125" customWidth="1"/>
    <col min="2312" max="2316" width="15.5703125" customWidth="1"/>
    <col min="2317" max="2317" width="29.28515625" customWidth="1"/>
    <col min="2318" max="2318" width="13.5703125" customWidth="1"/>
    <col min="2319" max="2323" width="11.5703125" customWidth="1"/>
    <col min="2324" max="2325" width="11.7109375" customWidth="1"/>
    <col min="2561" max="2561" width="8.7109375" customWidth="1"/>
    <col min="2562" max="2562" width="8.5703125" customWidth="1"/>
    <col min="2563" max="2563" width="65" customWidth="1"/>
    <col min="2564" max="2564" width="19" customWidth="1"/>
    <col min="2565" max="2565" width="26.28515625" customWidth="1"/>
    <col min="2566" max="2567" width="15.42578125" customWidth="1"/>
    <col min="2568" max="2572" width="15.5703125" customWidth="1"/>
    <col min="2573" max="2573" width="29.28515625" customWidth="1"/>
    <col min="2574" max="2574" width="13.5703125" customWidth="1"/>
    <col min="2575" max="2579" width="11.5703125" customWidth="1"/>
    <col min="2580" max="2581" width="11.7109375" customWidth="1"/>
    <col min="2817" max="2817" width="8.7109375" customWidth="1"/>
    <col min="2818" max="2818" width="8.5703125" customWidth="1"/>
    <col min="2819" max="2819" width="65" customWidth="1"/>
    <col min="2820" max="2820" width="19" customWidth="1"/>
    <col min="2821" max="2821" width="26.28515625" customWidth="1"/>
    <col min="2822" max="2823" width="15.42578125" customWidth="1"/>
    <col min="2824" max="2828" width="15.5703125" customWidth="1"/>
    <col min="2829" max="2829" width="29.28515625" customWidth="1"/>
    <col min="2830" max="2830" width="13.5703125" customWidth="1"/>
    <col min="2831" max="2835" width="11.5703125" customWidth="1"/>
    <col min="2836" max="2837" width="11.7109375" customWidth="1"/>
    <col min="3073" max="3073" width="8.7109375" customWidth="1"/>
    <col min="3074" max="3074" width="8.5703125" customWidth="1"/>
    <col min="3075" max="3075" width="65" customWidth="1"/>
    <col min="3076" max="3076" width="19" customWidth="1"/>
    <col min="3077" max="3077" width="26.28515625" customWidth="1"/>
    <col min="3078" max="3079" width="15.42578125" customWidth="1"/>
    <col min="3080" max="3084" width="15.5703125" customWidth="1"/>
    <col min="3085" max="3085" width="29.28515625" customWidth="1"/>
    <col min="3086" max="3086" width="13.5703125" customWidth="1"/>
    <col min="3087" max="3091" width="11.5703125" customWidth="1"/>
    <col min="3092" max="3093" width="11.7109375" customWidth="1"/>
    <col min="3329" max="3329" width="8.7109375" customWidth="1"/>
    <col min="3330" max="3330" width="8.5703125" customWidth="1"/>
    <col min="3331" max="3331" width="65" customWidth="1"/>
    <col min="3332" max="3332" width="19" customWidth="1"/>
    <col min="3333" max="3333" width="26.28515625" customWidth="1"/>
    <col min="3334" max="3335" width="15.42578125" customWidth="1"/>
    <col min="3336" max="3340" width="15.5703125" customWidth="1"/>
    <col min="3341" max="3341" width="29.28515625" customWidth="1"/>
    <col min="3342" max="3342" width="13.5703125" customWidth="1"/>
    <col min="3343" max="3347" width="11.5703125" customWidth="1"/>
    <col min="3348" max="3349" width="11.7109375" customWidth="1"/>
    <col min="3585" max="3585" width="8.7109375" customWidth="1"/>
    <col min="3586" max="3586" width="8.5703125" customWidth="1"/>
    <col min="3587" max="3587" width="65" customWidth="1"/>
    <col min="3588" max="3588" width="19" customWidth="1"/>
    <col min="3589" max="3589" width="26.28515625" customWidth="1"/>
    <col min="3590" max="3591" width="15.42578125" customWidth="1"/>
    <col min="3592" max="3596" width="15.5703125" customWidth="1"/>
    <col min="3597" max="3597" width="29.28515625" customWidth="1"/>
    <col min="3598" max="3598" width="13.5703125" customWidth="1"/>
    <col min="3599" max="3603" width="11.5703125" customWidth="1"/>
    <col min="3604" max="3605" width="11.7109375" customWidth="1"/>
    <col min="3841" max="3841" width="8.7109375" customWidth="1"/>
    <col min="3842" max="3842" width="8.5703125" customWidth="1"/>
    <col min="3843" max="3843" width="65" customWidth="1"/>
    <col min="3844" max="3844" width="19" customWidth="1"/>
    <col min="3845" max="3845" width="26.28515625" customWidth="1"/>
    <col min="3846" max="3847" width="15.42578125" customWidth="1"/>
    <col min="3848" max="3852" width="15.5703125" customWidth="1"/>
    <col min="3853" max="3853" width="29.28515625" customWidth="1"/>
    <col min="3854" max="3854" width="13.5703125" customWidth="1"/>
    <col min="3855" max="3859" width="11.5703125" customWidth="1"/>
    <col min="3860" max="3861" width="11.7109375" customWidth="1"/>
    <col min="4097" max="4097" width="8.7109375" customWidth="1"/>
    <col min="4098" max="4098" width="8.5703125" customWidth="1"/>
    <col min="4099" max="4099" width="65" customWidth="1"/>
    <col min="4100" max="4100" width="19" customWidth="1"/>
    <col min="4101" max="4101" width="26.28515625" customWidth="1"/>
    <col min="4102" max="4103" width="15.42578125" customWidth="1"/>
    <col min="4104" max="4108" width="15.5703125" customWidth="1"/>
    <col min="4109" max="4109" width="29.28515625" customWidth="1"/>
    <col min="4110" max="4110" width="13.5703125" customWidth="1"/>
    <col min="4111" max="4115" width="11.5703125" customWidth="1"/>
    <col min="4116" max="4117" width="11.7109375" customWidth="1"/>
    <col min="4353" max="4353" width="8.7109375" customWidth="1"/>
    <col min="4354" max="4354" width="8.5703125" customWidth="1"/>
    <col min="4355" max="4355" width="65" customWidth="1"/>
    <col min="4356" max="4356" width="19" customWidth="1"/>
    <col min="4357" max="4357" width="26.28515625" customWidth="1"/>
    <col min="4358" max="4359" width="15.42578125" customWidth="1"/>
    <col min="4360" max="4364" width="15.5703125" customWidth="1"/>
    <col min="4365" max="4365" width="29.28515625" customWidth="1"/>
    <col min="4366" max="4366" width="13.5703125" customWidth="1"/>
    <col min="4367" max="4371" width="11.5703125" customWidth="1"/>
    <col min="4372" max="4373" width="11.7109375" customWidth="1"/>
    <col min="4609" max="4609" width="8.7109375" customWidth="1"/>
    <col min="4610" max="4610" width="8.5703125" customWidth="1"/>
    <col min="4611" max="4611" width="65" customWidth="1"/>
    <col min="4612" max="4612" width="19" customWidth="1"/>
    <col min="4613" max="4613" width="26.28515625" customWidth="1"/>
    <col min="4614" max="4615" width="15.42578125" customWidth="1"/>
    <col min="4616" max="4620" width="15.5703125" customWidth="1"/>
    <col min="4621" max="4621" width="29.28515625" customWidth="1"/>
    <col min="4622" max="4622" width="13.5703125" customWidth="1"/>
    <col min="4623" max="4627" width="11.5703125" customWidth="1"/>
    <col min="4628" max="4629" width="11.7109375" customWidth="1"/>
    <col min="4865" max="4865" width="8.7109375" customWidth="1"/>
    <col min="4866" max="4866" width="8.5703125" customWidth="1"/>
    <col min="4867" max="4867" width="65" customWidth="1"/>
    <col min="4868" max="4868" width="19" customWidth="1"/>
    <col min="4869" max="4869" width="26.28515625" customWidth="1"/>
    <col min="4870" max="4871" width="15.42578125" customWidth="1"/>
    <col min="4872" max="4876" width="15.5703125" customWidth="1"/>
    <col min="4877" max="4877" width="29.28515625" customWidth="1"/>
    <col min="4878" max="4878" width="13.5703125" customWidth="1"/>
    <col min="4879" max="4883" width="11.5703125" customWidth="1"/>
    <col min="4884" max="4885" width="11.7109375" customWidth="1"/>
    <col min="5121" max="5121" width="8.7109375" customWidth="1"/>
    <col min="5122" max="5122" width="8.5703125" customWidth="1"/>
    <col min="5123" max="5123" width="65" customWidth="1"/>
    <col min="5124" max="5124" width="19" customWidth="1"/>
    <col min="5125" max="5125" width="26.28515625" customWidth="1"/>
    <col min="5126" max="5127" width="15.42578125" customWidth="1"/>
    <col min="5128" max="5132" width="15.5703125" customWidth="1"/>
    <col min="5133" max="5133" width="29.28515625" customWidth="1"/>
    <col min="5134" max="5134" width="13.5703125" customWidth="1"/>
    <col min="5135" max="5139" width="11.5703125" customWidth="1"/>
    <col min="5140" max="5141" width="11.7109375" customWidth="1"/>
    <col min="5377" max="5377" width="8.7109375" customWidth="1"/>
    <col min="5378" max="5378" width="8.5703125" customWidth="1"/>
    <col min="5379" max="5379" width="65" customWidth="1"/>
    <col min="5380" max="5380" width="19" customWidth="1"/>
    <col min="5381" max="5381" width="26.28515625" customWidth="1"/>
    <col min="5382" max="5383" width="15.42578125" customWidth="1"/>
    <col min="5384" max="5388" width="15.5703125" customWidth="1"/>
    <col min="5389" max="5389" width="29.28515625" customWidth="1"/>
    <col min="5390" max="5390" width="13.5703125" customWidth="1"/>
    <col min="5391" max="5395" width="11.5703125" customWidth="1"/>
    <col min="5396" max="5397" width="11.7109375" customWidth="1"/>
    <col min="5633" max="5633" width="8.7109375" customWidth="1"/>
    <col min="5634" max="5634" width="8.5703125" customWidth="1"/>
    <col min="5635" max="5635" width="65" customWidth="1"/>
    <col min="5636" max="5636" width="19" customWidth="1"/>
    <col min="5637" max="5637" width="26.28515625" customWidth="1"/>
    <col min="5638" max="5639" width="15.42578125" customWidth="1"/>
    <col min="5640" max="5644" width="15.5703125" customWidth="1"/>
    <col min="5645" max="5645" width="29.28515625" customWidth="1"/>
    <col min="5646" max="5646" width="13.5703125" customWidth="1"/>
    <col min="5647" max="5651" width="11.5703125" customWidth="1"/>
    <col min="5652" max="5653" width="11.7109375" customWidth="1"/>
    <col min="5889" max="5889" width="8.7109375" customWidth="1"/>
    <col min="5890" max="5890" width="8.5703125" customWidth="1"/>
    <col min="5891" max="5891" width="65" customWidth="1"/>
    <col min="5892" max="5892" width="19" customWidth="1"/>
    <col min="5893" max="5893" width="26.28515625" customWidth="1"/>
    <col min="5894" max="5895" width="15.42578125" customWidth="1"/>
    <col min="5896" max="5900" width="15.5703125" customWidth="1"/>
    <col min="5901" max="5901" width="29.28515625" customWidth="1"/>
    <col min="5902" max="5902" width="13.5703125" customWidth="1"/>
    <col min="5903" max="5907" width="11.5703125" customWidth="1"/>
    <col min="5908" max="5909" width="11.7109375" customWidth="1"/>
    <col min="6145" max="6145" width="8.7109375" customWidth="1"/>
    <col min="6146" max="6146" width="8.5703125" customWidth="1"/>
    <col min="6147" max="6147" width="65" customWidth="1"/>
    <col min="6148" max="6148" width="19" customWidth="1"/>
    <col min="6149" max="6149" width="26.28515625" customWidth="1"/>
    <col min="6150" max="6151" width="15.42578125" customWidth="1"/>
    <col min="6152" max="6156" width="15.5703125" customWidth="1"/>
    <col min="6157" max="6157" width="29.28515625" customWidth="1"/>
    <col min="6158" max="6158" width="13.5703125" customWidth="1"/>
    <col min="6159" max="6163" width="11.5703125" customWidth="1"/>
    <col min="6164" max="6165" width="11.7109375" customWidth="1"/>
    <col min="6401" max="6401" width="8.7109375" customWidth="1"/>
    <col min="6402" max="6402" width="8.5703125" customWidth="1"/>
    <col min="6403" max="6403" width="65" customWidth="1"/>
    <col min="6404" max="6404" width="19" customWidth="1"/>
    <col min="6405" max="6405" width="26.28515625" customWidth="1"/>
    <col min="6406" max="6407" width="15.42578125" customWidth="1"/>
    <col min="6408" max="6412" width="15.5703125" customWidth="1"/>
    <col min="6413" max="6413" width="29.28515625" customWidth="1"/>
    <col min="6414" max="6414" width="13.5703125" customWidth="1"/>
    <col min="6415" max="6419" width="11.5703125" customWidth="1"/>
    <col min="6420" max="6421" width="11.7109375" customWidth="1"/>
    <col min="6657" max="6657" width="8.7109375" customWidth="1"/>
    <col min="6658" max="6658" width="8.5703125" customWidth="1"/>
    <col min="6659" max="6659" width="65" customWidth="1"/>
    <col min="6660" max="6660" width="19" customWidth="1"/>
    <col min="6661" max="6661" width="26.28515625" customWidth="1"/>
    <col min="6662" max="6663" width="15.42578125" customWidth="1"/>
    <col min="6664" max="6668" width="15.5703125" customWidth="1"/>
    <col min="6669" max="6669" width="29.28515625" customWidth="1"/>
    <col min="6670" max="6670" width="13.5703125" customWidth="1"/>
    <col min="6671" max="6675" width="11.5703125" customWidth="1"/>
    <col min="6676" max="6677" width="11.7109375" customWidth="1"/>
    <col min="6913" max="6913" width="8.7109375" customWidth="1"/>
    <col min="6914" max="6914" width="8.5703125" customWidth="1"/>
    <col min="6915" max="6915" width="65" customWidth="1"/>
    <col min="6916" max="6916" width="19" customWidth="1"/>
    <col min="6917" max="6917" width="26.28515625" customWidth="1"/>
    <col min="6918" max="6919" width="15.42578125" customWidth="1"/>
    <col min="6920" max="6924" width="15.5703125" customWidth="1"/>
    <col min="6925" max="6925" width="29.28515625" customWidth="1"/>
    <col min="6926" max="6926" width="13.5703125" customWidth="1"/>
    <col min="6927" max="6931" width="11.5703125" customWidth="1"/>
    <col min="6932" max="6933" width="11.7109375" customWidth="1"/>
    <col min="7169" max="7169" width="8.7109375" customWidth="1"/>
    <col min="7170" max="7170" width="8.5703125" customWidth="1"/>
    <col min="7171" max="7171" width="65" customWidth="1"/>
    <col min="7172" max="7172" width="19" customWidth="1"/>
    <col min="7173" max="7173" width="26.28515625" customWidth="1"/>
    <col min="7174" max="7175" width="15.42578125" customWidth="1"/>
    <col min="7176" max="7180" width="15.5703125" customWidth="1"/>
    <col min="7181" max="7181" width="29.28515625" customWidth="1"/>
    <col min="7182" max="7182" width="13.5703125" customWidth="1"/>
    <col min="7183" max="7187" width="11.5703125" customWidth="1"/>
    <col min="7188" max="7189" width="11.7109375" customWidth="1"/>
    <col min="7425" max="7425" width="8.7109375" customWidth="1"/>
    <col min="7426" max="7426" width="8.5703125" customWidth="1"/>
    <col min="7427" max="7427" width="65" customWidth="1"/>
    <col min="7428" max="7428" width="19" customWidth="1"/>
    <col min="7429" max="7429" width="26.28515625" customWidth="1"/>
    <col min="7430" max="7431" width="15.42578125" customWidth="1"/>
    <col min="7432" max="7436" width="15.5703125" customWidth="1"/>
    <col min="7437" max="7437" width="29.28515625" customWidth="1"/>
    <col min="7438" max="7438" width="13.5703125" customWidth="1"/>
    <col min="7439" max="7443" width="11.5703125" customWidth="1"/>
    <col min="7444" max="7445" width="11.7109375" customWidth="1"/>
    <col min="7681" max="7681" width="8.7109375" customWidth="1"/>
    <col min="7682" max="7682" width="8.5703125" customWidth="1"/>
    <col min="7683" max="7683" width="65" customWidth="1"/>
    <col min="7684" max="7684" width="19" customWidth="1"/>
    <col min="7685" max="7685" width="26.28515625" customWidth="1"/>
    <col min="7686" max="7687" width="15.42578125" customWidth="1"/>
    <col min="7688" max="7692" width="15.5703125" customWidth="1"/>
    <col min="7693" max="7693" width="29.28515625" customWidth="1"/>
    <col min="7694" max="7694" width="13.5703125" customWidth="1"/>
    <col min="7695" max="7699" width="11.5703125" customWidth="1"/>
    <col min="7700" max="7701" width="11.7109375" customWidth="1"/>
    <col min="7937" max="7937" width="8.7109375" customWidth="1"/>
    <col min="7938" max="7938" width="8.5703125" customWidth="1"/>
    <col min="7939" max="7939" width="65" customWidth="1"/>
    <col min="7940" max="7940" width="19" customWidth="1"/>
    <col min="7941" max="7941" width="26.28515625" customWidth="1"/>
    <col min="7942" max="7943" width="15.42578125" customWidth="1"/>
    <col min="7944" max="7948" width="15.5703125" customWidth="1"/>
    <col min="7949" max="7949" width="29.28515625" customWidth="1"/>
    <col min="7950" max="7950" width="13.5703125" customWidth="1"/>
    <col min="7951" max="7955" width="11.5703125" customWidth="1"/>
    <col min="7956" max="7957" width="11.7109375" customWidth="1"/>
    <col min="8193" max="8193" width="8.7109375" customWidth="1"/>
    <col min="8194" max="8194" width="8.5703125" customWidth="1"/>
    <col min="8195" max="8195" width="65" customWidth="1"/>
    <col min="8196" max="8196" width="19" customWidth="1"/>
    <col min="8197" max="8197" width="26.28515625" customWidth="1"/>
    <col min="8198" max="8199" width="15.42578125" customWidth="1"/>
    <col min="8200" max="8204" width="15.5703125" customWidth="1"/>
    <col min="8205" max="8205" width="29.28515625" customWidth="1"/>
    <col min="8206" max="8206" width="13.5703125" customWidth="1"/>
    <col min="8207" max="8211" width="11.5703125" customWidth="1"/>
    <col min="8212" max="8213" width="11.7109375" customWidth="1"/>
    <col min="8449" max="8449" width="8.7109375" customWidth="1"/>
    <col min="8450" max="8450" width="8.5703125" customWidth="1"/>
    <col min="8451" max="8451" width="65" customWidth="1"/>
    <col min="8452" max="8452" width="19" customWidth="1"/>
    <col min="8453" max="8453" width="26.28515625" customWidth="1"/>
    <col min="8454" max="8455" width="15.42578125" customWidth="1"/>
    <col min="8456" max="8460" width="15.5703125" customWidth="1"/>
    <col min="8461" max="8461" width="29.28515625" customWidth="1"/>
    <col min="8462" max="8462" width="13.5703125" customWidth="1"/>
    <col min="8463" max="8467" width="11.5703125" customWidth="1"/>
    <col min="8468" max="8469" width="11.7109375" customWidth="1"/>
    <col min="8705" max="8705" width="8.7109375" customWidth="1"/>
    <col min="8706" max="8706" width="8.5703125" customWidth="1"/>
    <col min="8707" max="8707" width="65" customWidth="1"/>
    <col min="8708" max="8708" width="19" customWidth="1"/>
    <col min="8709" max="8709" width="26.28515625" customWidth="1"/>
    <col min="8710" max="8711" width="15.42578125" customWidth="1"/>
    <col min="8712" max="8716" width="15.5703125" customWidth="1"/>
    <col min="8717" max="8717" width="29.28515625" customWidth="1"/>
    <col min="8718" max="8718" width="13.5703125" customWidth="1"/>
    <col min="8719" max="8723" width="11.5703125" customWidth="1"/>
    <col min="8724" max="8725" width="11.7109375" customWidth="1"/>
    <col min="8961" max="8961" width="8.7109375" customWidth="1"/>
    <col min="8962" max="8962" width="8.5703125" customWidth="1"/>
    <col min="8963" max="8963" width="65" customWidth="1"/>
    <col min="8964" max="8964" width="19" customWidth="1"/>
    <col min="8965" max="8965" width="26.28515625" customWidth="1"/>
    <col min="8966" max="8967" width="15.42578125" customWidth="1"/>
    <col min="8968" max="8972" width="15.5703125" customWidth="1"/>
    <col min="8973" max="8973" width="29.28515625" customWidth="1"/>
    <col min="8974" max="8974" width="13.5703125" customWidth="1"/>
    <col min="8975" max="8979" width="11.5703125" customWidth="1"/>
    <col min="8980" max="8981" width="11.7109375" customWidth="1"/>
    <col min="9217" max="9217" width="8.7109375" customWidth="1"/>
    <col min="9218" max="9218" width="8.5703125" customWidth="1"/>
    <col min="9219" max="9219" width="65" customWidth="1"/>
    <col min="9220" max="9220" width="19" customWidth="1"/>
    <col min="9221" max="9221" width="26.28515625" customWidth="1"/>
    <col min="9222" max="9223" width="15.42578125" customWidth="1"/>
    <col min="9224" max="9228" width="15.5703125" customWidth="1"/>
    <col min="9229" max="9229" width="29.28515625" customWidth="1"/>
    <col min="9230" max="9230" width="13.5703125" customWidth="1"/>
    <col min="9231" max="9235" width="11.5703125" customWidth="1"/>
    <col min="9236" max="9237" width="11.7109375" customWidth="1"/>
    <col min="9473" max="9473" width="8.7109375" customWidth="1"/>
    <col min="9474" max="9474" width="8.5703125" customWidth="1"/>
    <col min="9475" max="9475" width="65" customWidth="1"/>
    <col min="9476" max="9476" width="19" customWidth="1"/>
    <col min="9477" max="9477" width="26.28515625" customWidth="1"/>
    <col min="9478" max="9479" width="15.42578125" customWidth="1"/>
    <col min="9480" max="9484" width="15.5703125" customWidth="1"/>
    <col min="9485" max="9485" width="29.28515625" customWidth="1"/>
    <col min="9486" max="9486" width="13.5703125" customWidth="1"/>
    <col min="9487" max="9491" width="11.5703125" customWidth="1"/>
    <col min="9492" max="9493" width="11.7109375" customWidth="1"/>
    <col min="9729" max="9729" width="8.7109375" customWidth="1"/>
    <col min="9730" max="9730" width="8.5703125" customWidth="1"/>
    <col min="9731" max="9731" width="65" customWidth="1"/>
    <col min="9732" max="9732" width="19" customWidth="1"/>
    <col min="9733" max="9733" width="26.28515625" customWidth="1"/>
    <col min="9734" max="9735" width="15.42578125" customWidth="1"/>
    <col min="9736" max="9740" width="15.5703125" customWidth="1"/>
    <col min="9741" max="9741" width="29.28515625" customWidth="1"/>
    <col min="9742" max="9742" width="13.5703125" customWidth="1"/>
    <col min="9743" max="9747" width="11.5703125" customWidth="1"/>
    <col min="9748" max="9749" width="11.7109375" customWidth="1"/>
    <col min="9985" max="9985" width="8.7109375" customWidth="1"/>
    <col min="9986" max="9986" width="8.5703125" customWidth="1"/>
    <col min="9987" max="9987" width="65" customWidth="1"/>
    <col min="9988" max="9988" width="19" customWidth="1"/>
    <col min="9989" max="9989" width="26.28515625" customWidth="1"/>
    <col min="9990" max="9991" width="15.42578125" customWidth="1"/>
    <col min="9992" max="9996" width="15.5703125" customWidth="1"/>
    <col min="9997" max="9997" width="29.28515625" customWidth="1"/>
    <col min="9998" max="9998" width="13.5703125" customWidth="1"/>
    <col min="9999" max="10003" width="11.5703125" customWidth="1"/>
    <col min="10004" max="10005" width="11.7109375" customWidth="1"/>
    <col min="10241" max="10241" width="8.7109375" customWidth="1"/>
    <col min="10242" max="10242" width="8.5703125" customWidth="1"/>
    <col min="10243" max="10243" width="65" customWidth="1"/>
    <col min="10244" max="10244" width="19" customWidth="1"/>
    <col min="10245" max="10245" width="26.28515625" customWidth="1"/>
    <col min="10246" max="10247" width="15.42578125" customWidth="1"/>
    <col min="10248" max="10252" width="15.5703125" customWidth="1"/>
    <col min="10253" max="10253" width="29.28515625" customWidth="1"/>
    <col min="10254" max="10254" width="13.5703125" customWidth="1"/>
    <col min="10255" max="10259" width="11.5703125" customWidth="1"/>
    <col min="10260" max="10261" width="11.7109375" customWidth="1"/>
    <col min="10497" max="10497" width="8.7109375" customWidth="1"/>
    <col min="10498" max="10498" width="8.5703125" customWidth="1"/>
    <col min="10499" max="10499" width="65" customWidth="1"/>
    <col min="10500" max="10500" width="19" customWidth="1"/>
    <col min="10501" max="10501" width="26.28515625" customWidth="1"/>
    <col min="10502" max="10503" width="15.42578125" customWidth="1"/>
    <col min="10504" max="10508" width="15.5703125" customWidth="1"/>
    <col min="10509" max="10509" width="29.28515625" customWidth="1"/>
    <col min="10510" max="10510" width="13.5703125" customWidth="1"/>
    <col min="10511" max="10515" width="11.5703125" customWidth="1"/>
    <col min="10516" max="10517" width="11.7109375" customWidth="1"/>
    <col min="10753" max="10753" width="8.7109375" customWidth="1"/>
    <col min="10754" max="10754" width="8.5703125" customWidth="1"/>
    <col min="10755" max="10755" width="65" customWidth="1"/>
    <col min="10756" max="10756" width="19" customWidth="1"/>
    <col min="10757" max="10757" width="26.28515625" customWidth="1"/>
    <col min="10758" max="10759" width="15.42578125" customWidth="1"/>
    <col min="10760" max="10764" width="15.5703125" customWidth="1"/>
    <col min="10765" max="10765" width="29.28515625" customWidth="1"/>
    <col min="10766" max="10766" width="13.5703125" customWidth="1"/>
    <col min="10767" max="10771" width="11.5703125" customWidth="1"/>
    <col min="10772" max="10773" width="11.7109375" customWidth="1"/>
    <col min="11009" max="11009" width="8.7109375" customWidth="1"/>
    <col min="11010" max="11010" width="8.5703125" customWidth="1"/>
    <col min="11011" max="11011" width="65" customWidth="1"/>
    <col min="11012" max="11012" width="19" customWidth="1"/>
    <col min="11013" max="11013" width="26.28515625" customWidth="1"/>
    <col min="11014" max="11015" width="15.42578125" customWidth="1"/>
    <col min="11016" max="11020" width="15.5703125" customWidth="1"/>
    <col min="11021" max="11021" width="29.28515625" customWidth="1"/>
    <col min="11022" max="11022" width="13.5703125" customWidth="1"/>
    <col min="11023" max="11027" width="11.5703125" customWidth="1"/>
    <col min="11028" max="11029" width="11.7109375" customWidth="1"/>
    <col min="11265" max="11265" width="8.7109375" customWidth="1"/>
    <col min="11266" max="11266" width="8.5703125" customWidth="1"/>
    <col min="11267" max="11267" width="65" customWidth="1"/>
    <col min="11268" max="11268" width="19" customWidth="1"/>
    <col min="11269" max="11269" width="26.28515625" customWidth="1"/>
    <col min="11270" max="11271" width="15.42578125" customWidth="1"/>
    <col min="11272" max="11276" width="15.5703125" customWidth="1"/>
    <col min="11277" max="11277" width="29.28515625" customWidth="1"/>
    <col min="11278" max="11278" width="13.5703125" customWidth="1"/>
    <col min="11279" max="11283" width="11.5703125" customWidth="1"/>
    <col min="11284" max="11285" width="11.7109375" customWidth="1"/>
    <col min="11521" max="11521" width="8.7109375" customWidth="1"/>
    <col min="11522" max="11522" width="8.5703125" customWidth="1"/>
    <col min="11523" max="11523" width="65" customWidth="1"/>
    <col min="11524" max="11524" width="19" customWidth="1"/>
    <col min="11525" max="11525" width="26.28515625" customWidth="1"/>
    <col min="11526" max="11527" width="15.42578125" customWidth="1"/>
    <col min="11528" max="11532" width="15.5703125" customWidth="1"/>
    <col min="11533" max="11533" width="29.28515625" customWidth="1"/>
    <col min="11534" max="11534" width="13.5703125" customWidth="1"/>
    <col min="11535" max="11539" width="11.5703125" customWidth="1"/>
    <col min="11540" max="11541" width="11.7109375" customWidth="1"/>
    <col min="11777" max="11777" width="8.7109375" customWidth="1"/>
    <col min="11778" max="11778" width="8.5703125" customWidth="1"/>
    <col min="11779" max="11779" width="65" customWidth="1"/>
    <col min="11780" max="11780" width="19" customWidth="1"/>
    <col min="11781" max="11781" width="26.28515625" customWidth="1"/>
    <col min="11782" max="11783" width="15.42578125" customWidth="1"/>
    <col min="11784" max="11788" width="15.5703125" customWidth="1"/>
    <col min="11789" max="11789" width="29.28515625" customWidth="1"/>
    <col min="11790" max="11790" width="13.5703125" customWidth="1"/>
    <col min="11791" max="11795" width="11.5703125" customWidth="1"/>
    <col min="11796" max="11797" width="11.7109375" customWidth="1"/>
    <col min="12033" max="12033" width="8.7109375" customWidth="1"/>
    <col min="12034" max="12034" width="8.5703125" customWidth="1"/>
    <col min="12035" max="12035" width="65" customWidth="1"/>
    <col min="12036" max="12036" width="19" customWidth="1"/>
    <col min="12037" max="12037" width="26.28515625" customWidth="1"/>
    <col min="12038" max="12039" width="15.42578125" customWidth="1"/>
    <col min="12040" max="12044" width="15.5703125" customWidth="1"/>
    <col min="12045" max="12045" width="29.28515625" customWidth="1"/>
    <col min="12046" max="12046" width="13.5703125" customWidth="1"/>
    <col min="12047" max="12051" width="11.5703125" customWidth="1"/>
    <col min="12052" max="12053" width="11.7109375" customWidth="1"/>
    <col min="12289" max="12289" width="8.7109375" customWidth="1"/>
    <col min="12290" max="12290" width="8.5703125" customWidth="1"/>
    <col min="12291" max="12291" width="65" customWidth="1"/>
    <col min="12292" max="12292" width="19" customWidth="1"/>
    <col min="12293" max="12293" width="26.28515625" customWidth="1"/>
    <col min="12294" max="12295" width="15.42578125" customWidth="1"/>
    <col min="12296" max="12300" width="15.5703125" customWidth="1"/>
    <col min="12301" max="12301" width="29.28515625" customWidth="1"/>
    <col min="12302" max="12302" width="13.5703125" customWidth="1"/>
    <col min="12303" max="12307" width="11.5703125" customWidth="1"/>
    <col min="12308" max="12309" width="11.7109375" customWidth="1"/>
    <col min="12545" max="12545" width="8.7109375" customWidth="1"/>
    <col min="12546" max="12546" width="8.5703125" customWidth="1"/>
    <col min="12547" max="12547" width="65" customWidth="1"/>
    <col min="12548" max="12548" width="19" customWidth="1"/>
    <col min="12549" max="12549" width="26.28515625" customWidth="1"/>
    <col min="12550" max="12551" width="15.42578125" customWidth="1"/>
    <col min="12552" max="12556" width="15.5703125" customWidth="1"/>
    <col min="12557" max="12557" width="29.28515625" customWidth="1"/>
    <col min="12558" max="12558" width="13.5703125" customWidth="1"/>
    <col min="12559" max="12563" width="11.5703125" customWidth="1"/>
    <col min="12564" max="12565" width="11.7109375" customWidth="1"/>
    <col min="12801" max="12801" width="8.7109375" customWidth="1"/>
    <col min="12802" max="12802" width="8.5703125" customWidth="1"/>
    <col min="12803" max="12803" width="65" customWidth="1"/>
    <col min="12804" max="12804" width="19" customWidth="1"/>
    <col min="12805" max="12805" width="26.28515625" customWidth="1"/>
    <col min="12806" max="12807" width="15.42578125" customWidth="1"/>
    <col min="12808" max="12812" width="15.5703125" customWidth="1"/>
    <col min="12813" max="12813" width="29.28515625" customWidth="1"/>
    <col min="12814" max="12814" width="13.5703125" customWidth="1"/>
    <col min="12815" max="12819" width="11.5703125" customWidth="1"/>
    <col min="12820" max="12821" width="11.7109375" customWidth="1"/>
    <col min="13057" max="13057" width="8.7109375" customWidth="1"/>
    <col min="13058" max="13058" width="8.5703125" customWidth="1"/>
    <col min="13059" max="13059" width="65" customWidth="1"/>
    <col min="13060" max="13060" width="19" customWidth="1"/>
    <col min="13061" max="13061" width="26.28515625" customWidth="1"/>
    <col min="13062" max="13063" width="15.42578125" customWidth="1"/>
    <col min="13064" max="13068" width="15.5703125" customWidth="1"/>
    <col min="13069" max="13069" width="29.28515625" customWidth="1"/>
    <col min="13070" max="13070" width="13.5703125" customWidth="1"/>
    <col min="13071" max="13075" width="11.5703125" customWidth="1"/>
    <col min="13076" max="13077" width="11.7109375" customWidth="1"/>
    <col min="13313" max="13313" width="8.7109375" customWidth="1"/>
    <col min="13314" max="13314" width="8.5703125" customWidth="1"/>
    <col min="13315" max="13315" width="65" customWidth="1"/>
    <col min="13316" max="13316" width="19" customWidth="1"/>
    <col min="13317" max="13317" width="26.28515625" customWidth="1"/>
    <col min="13318" max="13319" width="15.42578125" customWidth="1"/>
    <col min="13320" max="13324" width="15.5703125" customWidth="1"/>
    <col min="13325" max="13325" width="29.28515625" customWidth="1"/>
    <col min="13326" max="13326" width="13.5703125" customWidth="1"/>
    <col min="13327" max="13331" width="11.5703125" customWidth="1"/>
    <col min="13332" max="13333" width="11.7109375" customWidth="1"/>
    <col min="13569" max="13569" width="8.7109375" customWidth="1"/>
    <col min="13570" max="13570" width="8.5703125" customWidth="1"/>
    <col min="13571" max="13571" width="65" customWidth="1"/>
    <col min="13572" max="13572" width="19" customWidth="1"/>
    <col min="13573" max="13573" width="26.28515625" customWidth="1"/>
    <col min="13574" max="13575" width="15.42578125" customWidth="1"/>
    <col min="13576" max="13580" width="15.5703125" customWidth="1"/>
    <col min="13581" max="13581" width="29.28515625" customWidth="1"/>
    <col min="13582" max="13582" width="13.5703125" customWidth="1"/>
    <col min="13583" max="13587" width="11.5703125" customWidth="1"/>
    <col min="13588" max="13589" width="11.7109375" customWidth="1"/>
    <col min="13825" max="13825" width="8.7109375" customWidth="1"/>
    <col min="13826" max="13826" width="8.5703125" customWidth="1"/>
    <col min="13827" max="13827" width="65" customWidth="1"/>
    <col min="13828" max="13828" width="19" customWidth="1"/>
    <col min="13829" max="13829" width="26.28515625" customWidth="1"/>
    <col min="13830" max="13831" width="15.42578125" customWidth="1"/>
    <col min="13832" max="13836" width="15.5703125" customWidth="1"/>
    <col min="13837" max="13837" width="29.28515625" customWidth="1"/>
    <col min="13838" max="13838" width="13.5703125" customWidth="1"/>
    <col min="13839" max="13843" width="11.5703125" customWidth="1"/>
    <col min="13844" max="13845" width="11.7109375" customWidth="1"/>
    <col min="14081" max="14081" width="8.7109375" customWidth="1"/>
    <col min="14082" max="14082" width="8.5703125" customWidth="1"/>
    <col min="14083" max="14083" width="65" customWidth="1"/>
    <col min="14084" max="14084" width="19" customWidth="1"/>
    <col min="14085" max="14085" width="26.28515625" customWidth="1"/>
    <col min="14086" max="14087" width="15.42578125" customWidth="1"/>
    <col min="14088" max="14092" width="15.5703125" customWidth="1"/>
    <col min="14093" max="14093" width="29.28515625" customWidth="1"/>
    <col min="14094" max="14094" width="13.5703125" customWidth="1"/>
    <col min="14095" max="14099" width="11.5703125" customWidth="1"/>
    <col min="14100" max="14101" width="11.7109375" customWidth="1"/>
    <col min="14337" max="14337" width="8.7109375" customWidth="1"/>
    <col min="14338" max="14338" width="8.5703125" customWidth="1"/>
    <col min="14339" max="14339" width="65" customWidth="1"/>
    <col min="14340" max="14340" width="19" customWidth="1"/>
    <col min="14341" max="14341" width="26.28515625" customWidth="1"/>
    <col min="14342" max="14343" width="15.42578125" customWidth="1"/>
    <col min="14344" max="14348" width="15.5703125" customWidth="1"/>
    <col min="14349" max="14349" width="29.28515625" customWidth="1"/>
    <col min="14350" max="14350" width="13.5703125" customWidth="1"/>
    <col min="14351" max="14355" width="11.5703125" customWidth="1"/>
    <col min="14356" max="14357" width="11.7109375" customWidth="1"/>
    <col min="14593" max="14593" width="8.7109375" customWidth="1"/>
    <col min="14594" max="14594" width="8.5703125" customWidth="1"/>
    <col min="14595" max="14595" width="65" customWidth="1"/>
    <col min="14596" max="14596" width="19" customWidth="1"/>
    <col min="14597" max="14597" width="26.28515625" customWidth="1"/>
    <col min="14598" max="14599" width="15.42578125" customWidth="1"/>
    <col min="14600" max="14604" width="15.5703125" customWidth="1"/>
    <col min="14605" max="14605" width="29.28515625" customWidth="1"/>
    <col min="14606" max="14606" width="13.5703125" customWidth="1"/>
    <col min="14607" max="14611" width="11.5703125" customWidth="1"/>
    <col min="14612" max="14613" width="11.7109375" customWidth="1"/>
    <col min="14849" max="14849" width="8.7109375" customWidth="1"/>
    <col min="14850" max="14850" width="8.5703125" customWidth="1"/>
    <col min="14851" max="14851" width="65" customWidth="1"/>
    <col min="14852" max="14852" width="19" customWidth="1"/>
    <col min="14853" max="14853" width="26.28515625" customWidth="1"/>
    <col min="14854" max="14855" width="15.42578125" customWidth="1"/>
    <col min="14856" max="14860" width="15.5703125" customWidth="1"/>
    <col min="14861" max="14861" width="29.28515625" customWidth="1"/>
    <col min="14862" max="14862" width="13.5703125" customWidth="1"/>
    <col min="14863" max="14867" width="11.5703125" customWidth="1"/>
    <col min="14868" max="14869" width="11.7109375" customWidth="1"/>
    <col min="15105" max="15105" width="8.7109375" customWidth="1"/>
    <col min="15106" max="15106" width="8.5703125" customWidth="1"/>
    <col min="15107" max="15107" width="65" customWidth="1"/>
    <col min="15108" max="15108" width="19" customWidth="1"/>
    <col min="15109" max="15109" width="26.28515625" customWidth="1"/>
    <col min="15110" max="15111" width="15.42578125" customWidth="1"/>
    <col min="15112" max="15116" width="15.5703125" customWidth="1"/>
    <col min="15117" max="15117" width="29.28515625" customWidth="1"/>
    <col min="15118" max="15118" width="13.5703125" customWidth="1"/>
    <col min="15119" max="15123" width="11.5703125" customWidth="1"/>
    <col min="15124" max="15125" width="11.7109375" customWidth="1"/>
    <col min="15361" max="15361" width="8.7109375" customWidth="1"/>
    <col min="15362" max="15362" width="8.5703125" customWidth="1"/>
    <col min="15363" max="15363" width="65" customWidth="1"/>
    <col min="15364" max="15364" width="19" customWidth="1"/>
    <col min="15365" max="15365" width="26.28515625" customWidth="1"/>
    <col min="15366" max="15367" width="15.42578125" customWidth="1"/>
    <col min="15368" max="15372" width="15.5703125" customWidth="1"/>
    <col min="15373" max="15373" width="29.28515625" customWidth="1"/>
    <col min="15374" max="15374" width="13.5703125" customWidth="1"/>
    <col min="15375" max="15379" width="11.5703125" customWidth="1"/>
    <col min="15380" max="15381" width="11.7109375" customWidth="1"/>
    <col min="15617" max="15617" width="8.7109375" customWidth="1"/>
    <col min="15618" max="15618" width="8.5703125" customWidth="1"/>
    <col min="15619" max="15619" width="65" customWidth="1"/>
    <col min="15620" max="15620" width="19" customWidth="1"/>
    <col min="15621" max="15621" width="26.28515625" customWidth="1"/>
    <col min="15622" max="15623" width="15.42578125" customWidth="1"/>
    <col min="15624" max="15628" width="15.5703125" customWidth="1"/>
    <col min="15629" max="15629" width="29.28515625" customWidth="1"/>
    <col min="15630" max="15630" width="13.5703125" customWidth="1"/>
    <col min="15631" max="15635" width="11.5703125" customWidth="1"/>
    <col min="15636" max="15637" width="11.7109375" customWidth="1"/>
    <col min="15873" max="15873" width="8.7109375" customWidth="1"/>
    <col min="15874" max="15874" width="8.5703125" customWidth="1"/>
    <col min="15875" max="15875" width="65" customWidth="1"/>
    <col min="15876" max="15876" width="19" customWidth="1"/>
    <col min="15877" max="15877" width="26.28515625" customWidth="1"/>
    <col min="15878" max="15879" width="15.42578125" customWidth="1"/>
    <col min="15880" max="15884" width="15.5703125" customWidth="1"/>
    <col min="15885" max="15885" width="29.28515625" customWidth="1"/>
    <col min="15886" max="15886" width="13.5703125" customWidth="1"/>
    <col min="15887" max="15891" width="11.5703125" customWidth="1"/>
    <col min="15892" max="15893" width="11.7109375" customWidth="1"/>
    <col min="16129" max="16129" width="8.7109375" customWidth="1"/>
    <col min="16130" max="16130" width="8.5703125" customWidth="1"/>
    <col min="16131" max="16131" width="65" customWidth="1"/>
    <col min="16132" max="16132" width="19" customWidth="1"/>
    <col min="16133" max="16133" width="26.28515625" customWidth="1"/>
    <col min="16134" max="16135" width="15.42578125" customWidth="1"/>
    <col min="16136" max="16140" width="15.5703125" customWidth="1"/>
    <col min="16141" max="16141" width="29.28515625" customWidth="1"/>
    <col min="16142" max="16142" width="13.5703125" customWidth="1"/>
    <col min="16143" max="16147" width="11.5703125" customWidth="1"/>
    <col min="16148" max="16149" width="11.7109375" customWidth="1"/>
  </cols>
  <sheetData>
    <row r="1" spans="1:21" ht="21" x14ac:dyDescent="0.35">
      <c r="A1" s="1" t="s">
        <v>0</v>
      </c>
      <c r="B1" s="1"/>
      <c r="C1" s="2"/>
      <c r="D1" s="2"/>
      <c r="E1" s="3"/>
      <c r="F1" s="3"/>
      <c r="G1" s="3"/>
      <c r="H1" s="3"/>
      <c r="I1" s="3"/>
      <c r="J1" s="3"/>
      <c r="S1" s="6"/>
      <c r="U1" s="6" t="s">
        <v>1</v>
      </c>
    </row>
    <row r="2" spans="1:21" ht="21" x14ac:dyDescent="0.35">
      <c r="A2" s="1" t="s">
        <v>2</v>
      </c>
      <c r="B2" s="3"/>
      <c r="C2" s="2"/>
      <c r="D2" s="2"/>
      <c r="E2" s="3"/>
      <c r="F2" s="3"/>
      <c r="G2" s="3"/>
      <c r="H2" s="3"/>
      <c r="I2" s="3"/>
      <c r="J2" s="3"/>
      <c r="S2" s="7"/>
      <c r="U2" s="7" t="s">
        <v>3</v>
      </c>
    </row>
    <row r="3" spans="1:21" ht="21" x14ac:dyDescent="0.35">
      <c r="A3" s="8" t="s">
        <v>4</v>
      </c>
      <c r="B3" s="8"/>
    </row>
    <row r="4" spans="1:21" x14ac:dyDescent="0.25">
      <c r="L4" s="10" t="s">
        <v>5</v>
      </c>
    </row>
    <row r="5" spans="1:21" ht="38.25" customHeight="1" x14ac:dyDescent="0.25">
      <c r="A5" s="265" t="s">
        <v>6</v>
      </c>
      <c r="B5" s="265" t="s">
        <v>7</v>
      </c>
      <c r="C5" s="268" t="s">
        <v>8</v>
      </c>
      <c r="D5" s="265" t="s">
        <v>9</v>
      </c>
      <c r="E5" s="265" t="s">
        <v>10</v>
      </c>
      <c r="F5" s="271" t="s">
        <v>11</v>
      </c>
      <c r="G5" s="272"/>
      <c r="H5" s="272"/>
      <c r="I5" s="272"/>
      <c r="J5" s="272"/>
      <c r="K5" s="272"/>
      <c r="L5" s="273"/>
      <c r="M5" s="256" t="s">
        <v>12</v>
      </c>
      <c r="N5" s="259" t="s">
        <v>13</v>
      </c>
      <c r="O5" s="11" t="s">
        <v>14</v>
      </c>
      <c r="P5" s="262" t="s">
        <v>15</v>
      </c>
      <c r="Q5" s="262"/>
      <c r="R5" s="262"/>
      <c r="S5" s="262"/>
      <c r="T5" s="262"/>
      <c r="U5" s="262"/>
    </row>
    <row r="6" spans="1:21" ht="21.75" customHeight="1" x14ac:dyDescent="0.25">
      <c r="A6" s="266"/>
      <c r="B6" s="266"/>
      <c r="C6" s="269"/>
      <c r="D6" s="266"/>
      <c r="E6" s="266"/>
      <c r="F6" s="12">
        <f>H6-2</f>
        <v>2025</v>
      </c>
      <c r="G6" s="12">
        <f>H6-1</f>
        <v>2026</v>
      </c>
      <c r="H6" s="12">
        <v>2027</v>
      </c>
      <c r="I6" s="12">
        <f>H6+1</f>
        <v>2028</v>
      </c>
      <c r="J6" s="12">
        <f>H6+2</f>
        <v>2029</v>
      </c>
      <c r="K6" s="12">
        <f>I6+2</f>
        <v>2030</v>
      </c>
      <c r="L6" s="12">
        <f>J6+2</f>
        <v>2031</v>
      </c>
      <c r="M6" s="257"/>
      <c r="N6" s="260"/>
      <c r="O6" s="263">
        <v>2025</v>
      </c>
      <c r="P6" s="263">
        <f>O6+1</f>
        <v>2026</v>
      </c>
      <c r="Q6" s="263">
        <f>O6+2</f>
        <v>2027</v>
      </c>
      <c r="R6" s="263">
        <f>O6+3</f>
        <v>2028</v>
      </c>
      <c r="S6" s="263">
        <f>O6+4</f>
        <v>2029</v>
      </c>
      <c r="T6" s="263">
        <f>Q6+3</f>
        <v>2030</v>
      </c>
      <c r="U6" s="263">
        <f>Q6+4</f>
        <v>2031</v>
      </c>
    </row>
    <row r="7" spans="1:21" ht="21.75" customHeight="1" x14ac:dyDescent="0.25">
      <c r="A7" s="267"/>
      <c r="B7" s="267"/>
      <c r="C7" s="270"/>
      <c r="D7" s="267"/>
      <c r="E7" s="267"/>
      <c r="F7" s="13" t="s">
        <v>16</v>
      </c>
      <c r="G7" s="13" t="s">
        <v>17</v>
      </c>
      <c r="H7" s="13" t="s">
        <v>18</v>
      </c>
      <c r="I7" s="13" t="s">
        <v>19</v>
      </c>
      <c r="J7" s="13" t="s">
        <v>19</v>
      </c>
      <c r="K7" s="13" t="s">
        <v>19</v>
      </c>
      <c r="L7" s="13" t="s">
        <v>19</v>
      </c>
      <c r="M7" s="258"/>
      <c r="N7" s="261"/>
      <c r="O7" s="264"/>
      <c r="P7" s="264"/>
      <c r="Q7" s="264"/>
      <c r="R7" s="264"/>
      <c r="S7" s="264"/>
      <c r="T7" s="264"/>
      <c r="U7" s="264"/>
    </row>
    <row r="8" spans="1:21" x14ac:dyDescent="0.25">
      <c r="A8" s="14">
        <v>1</v>
      </c>
      <c r="B8" s="14">
        <v>2</v>
      </c>
      <c r="C8" s="14">
        <v>4</v>
      </c>
      <c r="D8" s="14">
        <v>5</v>
      </c>
      <c r="E8" s="14">
        <v>6</v>
      </c>
      <c r="F8" s="14">
        <v>7</v>
      </c>
      <c r="G8" s="14">
        <v>8</v>
      </c>
      <c r="H8" s="14">
        <v>9</v>
      </c>
      <c r="I8" s="14">
        <v>10</v>
      </c>
      <c r="J8" s="14">
        <v>11</v>
      </c>
      <c r="K8" s="14">
        <v>12</v>
      </c>
      <c r="L8" s="14">
        <v>13</v>
      </c>
      <c r="M8" s="15">
        <v>14</v>
      </c>
      <c r="N8" s="15">
        <v>15</v>
      </c>
      <c r="O8" s="14">
        <v>16</v>
      </c>
      <c r="P8" s="14">
        <v>17</v>
      </c>
      <c r="Q8" s="14">
        <v>18</v>
      </c>
      <c r="R8" s="14">
        <v>19</v>
      </c>
      <c r="S8" s="14">
        <v>20</v>
      </c>
      <c r="T8" s="14">
        <v>21</v>
      </c>
      <c r="U8" s="14">
        <v>22</v>
      </c>
    </row>
    <row r="9" spans="1:21" ht="65.45" customHeight="1" x14ac:dyDescent="0.25">
      <c r="A9" s="16" t="s">
        <v>20</v>
      </c>
      <c r="B9" s="16"/>
      <c r="C9" s="17" t="s">
        <v>21</v>
      </c>
      <c r="D9" s="17"/>
      <c r="E9" s="18"/>
      <c r="F9" s="19">
        <f>SUM(F10:F16)-F11</f>
        <v>1391011.4000000001</v>
      </c>
      <c r="G9" s="20">
        <f t="shared" ref="G9:L9" si="0">SUM(G10:G16)-G11</f>
        <v>1568577.9000000001</v>
      </c>
      <c r="H9" s="19">
        <f t="shared" si="0"/>
        <v>2626443.7000000002</v>
      </c>
      <c r="I9" s="19">
        <f t="shared" si="0"/>
        <v>2065908.7</v>
      </c>
      <c r="J9" s="19">
        <f t="shared" si="0"/>
        <v>2069907.7</v>
      </c>
      <c r="K9" s="19">
        <f t="shared" si="0"/>
        <v>2069907.7</v>
      </c>
      <c r="L9" s="19">
        <f t="shared" si="0"/>
        <v>2069907.7</v>
      </c>
      <c r="M9" s="21" t="s">
        <v>22</v>
      </c>
      <c r="N9" s="22" t="s">
        <v>23</v>
      </c>
      <c r="O9" s="22">
        <v>30</v>
      </c>
      <c r="P9" s="22">
        <v>30</v>
      </c>
      <c r="Q9" s="22">
        <v>30</v>
      </c>
      <c r="R9" s="22">
        <v>30</v>
      </c>
      <c r="S9" s="22">
        <v>30</v>
      </c>
      <c r="T9" s="23">
        <v>30</v>
      </c>
      <c r="U9" s="23">
        <v>30</v>
      </c>
    </row>
    <row r="10" spans="1:21" ht="56.25" customHeight="1" x14ac:dyDescent="0.25">
      <c r="A10" s="24" t="s">
        <v>24</v>
      </c>
      <c r="B10" s="25" t="s">
        <v>25</v>
      </c>
      <c r="C10" s="26" t="s">
        <v>26</v>
      </c>
      <c r="D10" s="27"/>
      <c r="E10" s="27" t="s">
        <v>27</v>
      </c>
      <c r="F10" s="28">
        <v>183097.2</v>
      </c>
      <c r="G10" s="29">
        <v>152097.1</v>
      </c>
      <c r="H10" s="28">
        <v>158424.9</v>
      </c>
      <c r="I10" s="53">
        <v>158424.9</v>
      </c>
      <c r="J10" s="53">
        <v>158424.9</v>
      </c>
      <c r="K10" s="53">
        <v>158424.9</v>
      </c>
      <c r="L10" s="53">
        <v>158424.9</v>
      </c>
      <c r="M10" s="30" t="s">
        <v>22</v>
      </c>
      <c r="N10" s="25" t="s">
        <v>23</v>
      </c>
      <c r="O10" s="25">
        <v>30</v>
      </c>
      <c r="P10" s="25">
        <v>30</v>
      </c>
      <c r="Q10" s="25">
        <v>30</v>
      </c>
      <c r="R10" s="25">
        <v>30</v>
      </c>
      <c r="S10" s="31">
        <v>30</v>
      </c>
      <c r="T10" s="32">
        <v>30</v>
      </c>
      <c r="U10" s="32">
        <v>30</v>
      </c>
    </row>
    <row r="11" spans="1:21" ht="133.5" customHeight="1" x14ac:dyDescent="0.25">
      <c r="A11" s="24" t="s">
        <v>24</v>
      </c>
      <c r="B11" s="25" t="s">
        <v>28</v>
      </c>
      <c r="C11" s="26" t="s">
        <v>29</v>
      </c>
      <c r="D11" s="27" t="s">
        <v>30</v>
      </c>
      <c r="E11" s="27" t="s">
        <v>31</v>
      </c>
      <c r="F11" s="28">
        <v>1207914.2</v>
      </c>
      <c r="G11" s="28">
        <v>1416480.8</v>
      </c>
      <c r="H11" s="28">
        <v>2468018.7999999998</v>
      </c>
      <c r="I11" s="28">
        <v>1907483.8</v>
      </c>
      <c r="J11" s="28">
        <v>1911482.8</v>
      </c>
      <c r="K11" s="28">
        <v>1911482.8</v>
      </c>
      <c r="L11" s="28">
        <v>1911482.8</v>
      </c>
      <c r="M11" s="30" t="s">
        <v>32</v>
      </c>
      <c r="N11" s="25" t="s">
        <v>23</v>
      </c>
      <c r="O11" s="25">
        <v>30</v>
      </c>
      <c r="P11" s="25">
        <v>30</v>
      </c>
      <c r="Q11" s="25">
        <v>30</v>
      </c>
      <c r="R11" s="25">
        <v>30</v>
      </c>
      <c r="S11" s="31">
        <v>30</v>
      </c>
      <c r="T11" s="32">
        <v>30</v>
      </c>
      <c r="U11" s="32">
        <v>30</v>
      </c>
    </row>
    <row r="12" spans="1:21" ht="15.75" hidden="1" customHeight="1" x14ac:dyDescent="0.25">
      <c r="A12" s="24"/>
      <c r="B12" s="25"/>
      <c r="C12" s="26" t="s">
        <v>33</v>
      </c>
      <c r="D12" s="27"/>
      <c r="E12" s="27"/>
      <c r="F12" s="28"/>
      <c r="G12" s="29"/>
      <c r="H12" s="28"/>
      <c r="I12" s="28"/>
      <c r="J12" s="28"/>
      <c r="K12" s="28"/>
      <c r="L12" s="28"/>
      <c r="M12" s="30"/>
      <c r="N12" s="25"/>
      <c r="O12" s="25"/>
      <c r="P12" s="25"/>
      <c r="Q12" s="25"/>
      <c r="R12" s="25"/>
      <c r="S12" s="31"/>
      <c r="T12" s="33"/>
      <c r="U12" s="33"/>
    </row>
    <row r="13" spans="1:21" ht="105" hidden="1" x14ac:dyDescent="0.25">
      <c r="A13" s="34" t="s">
        <v>24</v>
      </c>
      <c r="B13" s="35" t="s">
        <v>28</v>
      </c>
      <c r="C13" s="36" t="s">
        <v>34</v>
      </c>
      <c r="D13" s="37"/>
      <c r="E13" s="37" t="s">
        <v>35</v>
      </c>
      <c r="F13" s="38">
        <v>125022.5</v>
      </c>
      <c r="G13" s="39">
        <v>100261.3</v>
      </c>
      <c r="H13" s="38">
        <f>'[1]001.02 (ЦМ)'!M16</f>
        <v>48220.800000000003</v>
      </c>
      <c r="I13" s="38">
        <f>'[1]001.02 (ЦМ)'!M17</f>
        <v>48220.800000000003</v>
      </c>
      <c r="J13" s="38">
        <f>'[1]001.02 (ЦМ)'!M18</f>
        <v>48220.800000000003</v>
      </c>
      <c r="K13" s="38">
        <f>'[1]001.02 (ЦМ)'!M19</f>
        <v>48220.800000000003</v>
      </c>
      <c r="L13" s="38">
        <f>'[1]001.02 (ЦМ)'!M20</f>
        <v>48220.800000000003</v>
      </c>
      <c r="M13" s="30"/>
      <c r="N13" s="25"/>
      <c r="O13" s="40"/>
      <c r="P13" s="40"/>
      <c r="Q13" s="40"/>
      <c r="R13" s="37"/>
      <c r="S13" s="37"/>
      <c r="T13" s="41"/>
      <c r="U13" s="41"/>
    </row>
    <row r="14" spans="1:21" ht="51.75" hidden="1" customHeight="1" x14ac:dyDescent="0.25">
      <c r="A14" s="34" t="s">
        <v>24</v>
      </c>
      <c r="B14" s="35" t="s">
        <v>28</v>
      </c>
      <c r="C14" s="36" t="s">
        <v>36</v>
      </c>
      <c r="D14" s="37" t="s">
        <v>37</v>
      </c>
      <c r="E14" s="37" t="s">
        <v>37</v>
      </c>
      <c r="F14" s="38">
        <v>35315.300000000003</v>
      </c>
      <c r="G14" s="39">
        <f>42841.5+3394.2</f>
        <v>46235.7</v>
      </c>
      <c r="H14" s="38">
        <f>'[1]001.02 (ДСО)'!M16</f>
        <v>50674</v>
      </c>
      <c r="I14" s="38">
        <f>'[1]001.02 (ДСО)'!M17</f>
        <v>50674</v>
      </c>
      <c r="J14" s="38">
        <f>'[1]001.02 (ДСО)'!M18</f>
        <v>50674</v>
      </c>
      <c r="K14" s="38">
        <f>'[1]001.02 (ДСО)'!M19</f>
        <v>50674</v>
      </c>
      <c r="L14" s="38">
        <f>'[1]001.02 (ДСО)'!M20</f>
        <v>50674</v>
      </c>
      <c r="M14" s="25"/>
      <c r="N14" s="25"/>
      <c r="O14" s="40"/>
      <c r="P14" s="40"/>
      <c r="Q14" s="40"/>
      <c r="R14" s="40"/>
      <c r="S14" s="40"/>
      <c r="T14" s="41"/>
      <c r="U14" s="41"/>
    </row>
    <row r="15" spans="1:21" ht="49.5" hidden="1" customHeight="1" x14ac:dyDescent="0.25">
      <c r="A15" s="34"/>
      <c r="B15" s="35" t="s">
        <v>28</v>
      </c>
      <c r="C15" s="36" t="s">
        <v>38</v>
      </c>
      <c r="D15" s="37" t="s">
        <v>39</v>
      </c>
      <c r="E15" s="37" t="s">
        <v>39</v>
      </c>
      <c r="F15" s="38">
        <v>6677.1</v>
      </c>
      <c r="G15" s="39"/>
      <c r="H15" s="38">
        <f>'[1]Центр цифров'!B16</f>
        <v>0</v>
      </c>
      <c r="I15" s="38">
        <f>'[1]Центр цифров'!B17</f>
        <v>0</v>
      </c>
      <c r="J15" s="38">
        <f>'[1]Центр цифров'!B18</f>
        <v>0</v>
      </c>
      <c r="K15" s="38">
        <f>'[1]Центр цифров'!B19</f>
        <v>0</v>
      </c>
      <c r="L15" s="38">
        <f>'[1]Центр цифров'!B20</f>
        <v>0</v>
      </c>
      <c r="M15" s="25"/>
      <c r="N15" s="25"/>
      <c r="O15" s="40"/>
      <c r="P15" s="40"/>
      <c r="Q15" s="40"/>
      <c r="R15" s="40"/>
      <c r="S15" s="40"/>
      <c r="T15" s="41"/>
      <c r="U15" s="41"/>
    </row>
    <row r="16" spans="1:21" ht="107.25" hidden="1" customHeight="1" x14ac:dyDescent="0.25">
      <c r="A16" s="34" t="s">
        <v>24</v>
      </c>
      <c r="B16" s="35" t="s">
        <v>28</v>
      </c>
      <c r="C16" s="36" t="s">
        <v>40</v>
      </c>
      <c r="D16" s="37" t="s">
        <v>41</v>
      </c>
      <c r="E16" s="37" t="s">
        <v>41</v>
      </c>
      <c r="F16" s="42">
        <v>1040899.3</v>
      </c>
      <c r="G16" s="43">
        <v>1269983.8</v>
      </c>
      <c r="H16" s="42">
        <f>'[1]001.02 (40РУСР+9ГУСР)'!M16</f>
        <v>2369124</v>
      </c>
      <c r="I16" s="42">
        <f>'[1]001.02 (40РУСР+9ГУСР)'!M17</f>
        <v>1808589</v>
      </c>
      <c r="J16" s="42">
        <f>'[1]001.02 (40РУСР+9ГУСР)'!M18</f>
        <v>1812588</v>
      </c>
      <c r="K16" s="42">
        <f>'[1]001.02 (40РУСР+9ГУСР)'!M19</f>
        <v>1812588</v>
      </c>
      <c r="L16" s="42">
        <f>'[1]001.02 (40РУСР+9ГУСР)'!M20</f>
        <v>1812588</v>
      </c>
      <c r="M16" s="44"/>
      <c r="N16" s="25"/>
      <c r="O16" s="40"/>
      <c r="P16" s="40"/>
      <c r="Q16" s="40"/>
      <c r="R16" s="40"/>
      <c r="S16" s="40"/>
      <c r="T16" s="41"/>
      <c r="U16" s="41"/>
    </row>
    <row r="17" spans="1:21" ht="15" customHeight="1" x14ac:dyDescent="0.25">
      <c r="A17" s="45"/>
      <c r="B17" s="46"/>
      <c r="C17" s="47"/>
      <c r="D17" s="47"/>
      <c r="E17" s="48"/>
      <c r="F17" s="49"/>
      <c r="G17" s="50"/>
      <c r="H17" s="49"/>
      <c r="I17" s="49"/>
      <c r="J17" s="49"/>
      <c r="K17" s="49"/>
      <c r="L17" s="49"/>
      <c r="M17" s="51"/>
      <c r="N17" s="46"/>
      <c r="O17" s="52"/>
      <c r="P17" s="52"/>
      <c r="Q17" s="52"/>
      <c r="R17" s="52"/>
      <c r="S17" s="52"/>
    </row>
    <row r="18" spans="1:21" ht="126.75" customHeight="1" x14ac:dyDescent="0.25">
      <c r="A18" s="16" t="s">
        <v>42</v>
      </c>
      <c r="B18" s="16"/>
      <c r="C18" s="17" t="s">
        <v>43</v>
      </c>
      <c r="D18" s="17"/>
      <c r="E18" s="18"/>
      <c r="F18" s="19">
        <f t="shared" ref="F18:L18" si="1">SUM(F19:F40)</f>
        <v>12861178.200000001</v>
      </c>
      <c r="G18" s="19">
        <f t="shared" si="1"/>
        <v>15528368.599999998</v>
      </c>
      <c r="H18" s="19">
        <f t="shared" si="1"/>
        <v>28891616.200000003</v>
      </c>
      <c r="I18" s="19">
        <f t="shared" si="1"/>
        <v>30734562.800000001</v>
      </c>
      <c r="J18" s="19">
        <f t="shared" si="1"/>
        <v>31426311.299999997</v>
      </c>
      <c r="K18" s="19">
        <f t="shared" si="1"/>
        <v>31426311.299999997</v>
      </c>
      <c r="L18" s="19">
        <f t="shared" si="1"/>
        <v>31426311.299999997</v>
      </c>
      <c r="M18" s="17" t="s">
        <v>44</v>
      </c>
      <c r="N18" s="22" t="s">
        <v>23</v>
      </c>
      <c r="O18" s="22"/>
      <c r="P18" s="22">
        <v>90</v>
      </c>
      <c r="Q18" s="22">
        <v>90</v>
      </c>
      <c r="R18" s="22">
        <v>90</v>
      </c>
      <c r="S18" s="22">
        <v>90</v>
      </c>
      <c r="T18" s="22">
        <v>90</v>
      </c>
      <c r="U18" s="22">
        <v>90</v>
      </c>
    </row>
    <row r="19" spans="1:21" ht="63.75" customHeight="1" x14ac:dyDescent="0.25">
      <c r="A19" s="191" t="s">
        <v>42</v>
      </c>
      <c r="B19" s="191" t="s">
        <v>45</v>
      </c>
      <c r="C19" s="195" t="s">
        <v>46</v>
      </c>
      <c r="D19" s="197" t="s">
        <v>47</v>
      </c>
      <c r="E19" s="197" t="s">
        <v>48</v>
      </c>
      <c r="F19" s="182">
        <v>3781301.9</v>
      </c>
      <c r="G19" s="181">
        <v>4894246.5999999996</v>
      </c>
      <c r="H19" s="182">
        <v>3878575.9</v>
      </c>
      <c r="I19" s="182">
        <v>4787928.5999999996</v>
      </c>
      <c r="J19" s="182">
        <v>4883633.2</v>
      </c>
      <c r="K19" s="182">
        <v>4883633.2</v>
      </c>
      <c r="L19" s="182">
        <v>4883633.2</v>
      </c>
      <c r="M19" s="54" t="str">
        <f>'[1]002.01 ГП+балага суйунчу'!A27</f>
        <v>Охват детей единовременной выплатой при рождении ребенка "Балага сүйүнчү"</v>
      </c>
      <c r="N19" s="25" t="s">
        <v>23</v>
      </c>
      <c r="O19" s="55">
        <v>4000</v>
      </c>
      <c r="P19" s="55">
        <v>90</v>
      </c>
      <c r="Q19" s="55">
        <v>90</v>
      </c>
      <c r="R19" s="55">
        <v>90</v>
      </c>
      <c r="S19" s="55">
        <v>90</v>
      </c>
      <c r="T19" s="55">
        <v>90</v>
      </c>
      <c r="U19" s="55">
        <v>90</v>
      </c>
    </row>
    <row r="20" spans="1:21" ht="114" customHeight="1" x14ac:dyDescent="0.25">
      <c r="A20" s="203"/>
      <c r="B20" s="203"/>
      <c r="C20" s="255"/>
      <c r="D20" s="204"/>
      <c r="E20" s="204"/>
      <c r="F20" s="182"/>
      <c r="G20" s="181"/>
      <c r="H20" s="182"/>
      <c r="I20" s="182"/>
      <c r="J20" s="182"/>
      <c r="K20" s="182"/>
      <c r="L20" s="182"/>
      <c r="M20" s="54" t="str">
        <f>'[1]002.01 ГП+балага суйунчу'!A28</f>
        <v>Соотношение размера ежемесячного пособия нуждающимся гражданам (семьям), имеющим детей в возрасте до 16 лет - "үй-бүлөгө көмөк" текущего года по отношению к базовому году</v>
      </c>
      <c r="N20" s="25" t="s">
        <v>23</v>
      </c>
      <c r="O20" s="56">
        <v>100</v>
      </c>
      <c r="P20" s="57">
        <v>116</v>
      </c>
      <c r="Q20" s="57">
        <v>125</v>
      </c>
      <c r="R20" s="57">
        <v>125</v>
      </c>
      <c r="S20" s="57">
        <v>125</v>
      </c>
      <c r="T20" s="57">
        <v>125</v>
      </c>
      <c r="U20" s="57">
        <v>125</v>
      </c>
    </row>
    <row r="21" spans="1:21" ht="73.5" customHeight="1" x14ac:dyDescent="0.25">
      <c r="A21" s="203"/>
      <c r="B21" s="203"/>
      <c r="C21" s="255"/>
      <c r="D21" s="198"/>
      <c r="E21" s="198"/>
      <c r="F21" s="182"/>
      <c r="G21" s="181"/>
      <c r="H21" s="182"/>
      <c r="I21" s="182"/>
      <c r="J21" s="182"/>
      <c r="K21" s="182"/>
      <c r="L21" s="182"/>
      <c r="M21" s="54" t="str">
        <f>'[1]002.01 ГП+балага суйунчу'!A29</f>
        <v>Соотношение размера гарантированного минимального дохода текущего года по отношению к базовому году</v>
      </c>
      <c r="N21" s="25" t="s">
        <v>23</v>
      </c>
      <c r="O21" s="55">
        <v>100</v>
      </c>
      <c r="P21" s="57">
        <v>150</v>
      </c>
      <c r="Q21" s="57">
        <v>200</v>
      </c>
      <c r="R21" s="57">
        <v>200</v>
      </c>
      <c r="S21" s="57">
        <v>200</v>
      </c>
      <c r="T21" s="57">
        <v>200</v>
      </c>
      <c r="U21" s="57">
        <v>200</v>
      </c>
    </row>
    <row r="22" spans="1:21" ht="49.5" customHeight="1" x14ac:dyDescent="0.25">
      <c r="A22" s="191" t="s">
        <v>42</v>
      </c>
      <c r="B22" s="191" t="s">
        <v>49</v>
      </c>
      <c r="C22" s="195" t="s">
        <v>50</v>
      </c>
      <c r="D22" s="197" t="s">
        <v>47</v>
      </c>
      <c r="E22" s="197" t="s">
        <v>48</v>
      </c>
      <c r="F22" s="201">
        <v>8716177</v>
      </c>
      <c r="G22" s="208">
        <v>9046932.6999999993</v>
      </c>
      <c r="H22" s="201">
        <v>8862860.5999999996</v>
      </c>
      <c r="I22" s="201">
        <v>9286922</v>
      </c>
      <c r="J22" s="201">
        <v>9361444.1999999993</v>
      </c>
      <c r="K22" s="201">
        <v>9361444.1999999993</v>
      </c>
      <c r="L22" s="201">
        <v>9361444.1999999993</v>
      </c>
      <c r="M22" s="54" t="str">
        <f>'[1]002.02 ЕСП+ДЕСП '!A29</f>
        <v>соотношение размера пособий для детей с ОВЗ к базовой части пенсии</v>
      </c>
      <c r="N22" s="25" t="s">
        <v>23</v>
      </c>
      <c r="O22" s="58">
        <v>252.3</v>
      </c>
      <c r="P22" s="58">
        <v>252.3</v>
      </c>
      <c r="Q22" s="58">
        <v>252.4</v>
      </c>
      <c r="R22" s="58">
        <v>252.4</v>
      </c>
      <c r="S22" s="58">
        <v>252.4</v>
      </c>
      <c r="T22" s="58">
        <v>252.4</v>
      </c>
      <c r="U22" s="58">
        <v>252.4</v>
      </c>
    </row>
    <row r="23" spans="1:21" ht="53.25" customHeight="1" x14ac:dyDescent="0.25">
      <c r="A23" s="203"/>
      <c r="B23" s="203"/>
      <c r="C23" s="255"/>
      <c r="D23" s="204"/>
      <c r="E23" s="204"/>
      <c r="F23" s="216"/>
      <c r="G23" s="215"/>
      <c r="H23" s="216"/>
      <c r="I23" s="216"/>
      <c r="J23" s="216"/>
      <c r="K23" s="216"/>
      <c r="L23" s="216"/>
      <c r="M23" s="54" t="str">
        <f>'[1]002.02 ЕСП+ДЕСП '!A30</f>
        <v>соотношение размеров пособий для ЛОВЗ с детства к базовой части пенсии (не менее 170%)</v>
      </c>
      <c r="N23" s="25" t="s">
        <v>23</v>
      </c>
      <c r="O23" s="58">
        <v>170.3</v>
      </c>
      <c r="P23" s="58">
        <v>170.3</v>
      </c>
      <c r="Q23" s="58">
        <v>170.3</v>
      </c>
      <c r="R23" s="58">
        <v>170.3</v>
      </c>
      <c r="S23" s="58">
        <v>170.3</v>
      </c>
      <c r="T23" s="58">
        <v>170.3</v>
      </c>
      <c r="U23" s="58">
        <v>170.3</v>
      </c>
    </row>
    <row r="24" spans="1:21" ht="57.75" customHeight="1" x14ac:dyDescent="0.25">
      <c r="A24" s="203"/>
      <c r="B24" s="203"/>
      <c r="C24" s="255"/>
      <c r="D24" s="204"/>
      <c r="E24" s="204"/>
      <c r="F24" s="216"/>
      <c r="G24" s="215"/>
      <c r="H24" s="216"/>
      <c r="I24" s="216"/>
      <c r="J24" s="216"/>
      <c r="K24" s="216"/>
      <c r="L24" s="216"/>
      <c r="M24" s="54" t="str">
        <f>'[1]002.02 ЕСП+ДЕСП '!A31</f>
        <v>Соотношение размера ЕСП пожилых граждан к базовой части пенсии</v>
      </c>
      <c r="N24" s="25" t="s">
        <v>23</v>
      </c>
      <c r="O24" s="58">
        <v>63.1</v>
      </c>
      <c r="P24" s="58">
        <v>63.1</v>
      </c>
      <c r="Q24" s="58">
        <v>63.1</v>
      </c>
      <c r="R24" s="58">
        <v>63.1</v>
      </c>
      <c r="S24" s="58">
        <v>63.1</v>
      </c>
      <c r="T24" s="58">
        <v>63.1</v>
      </c>
      <c r="U24" s="58">
        <v>63.1</v>
      </c>
    </row>
    <row r="25" spans="1:21" ht="66.75" customHeight="1" x14ac:dyDescent="0.25">
      <c r="A25" s="192"/>
      <c r="B25" s="192"/>
      <c r="C25" s="196"/>
      <c r="D25" s="198"/>
      <c r="E25" s="198"/>
      <c r="F25" s="216"/>
      <c r="G25" s="209"/>
      <c r="H25" s="202"/>
      <c r="I25" s="202"/>
      <c r="J25" s="202"/>
      <c r="K25" s="202"/>
      <c r="L25" s="202"/>
      <c r="M25" s="54" t="str">
        <f>'[1]002.02 ЕСП+ДЕСП '!A32</f>
        <v>Соотношение размера дополнительного ежемесячного социального пособия к расчетному показателю</v>
      </c>
      <c r="N25" s="44" t="s">
        <v>147</v>
      </c>
      <c r="O25" s="58">
        <v>45</v>
      </c>
      <c r="P25" s="58">
        <v>45</v>
      </c>
      <c r="Q25" s="58">
        <v>45</v>
      </c>
      <c r="R25" s="58">
        <v>45</v>
      </c>
      <c r="S25" s="58">
        <v>45</v>
      </c>
      <c r="T25" s="58">
        <v>45</v>
      </c>
      <c r="U25" s="58">
        <v>45</v>
      </c>
    </row>
    <row r="26" spans="1:21" ht="32.450000000000003" customHeight="1" x14ac:dyDescent="0.25">
      <c r="A26" s="241" t="s">
        <v>42</v>
      </c>
      <c r="B26" s="244" t="s">
        <v>51</v>
      </c>
      <c r="C26" s="253" t="s">
        <v>52</v>
      </c>
      <c r="D26" s="247" t="s">
        <v>53</v>
      </c>
      <c r="E26" s="247" t="s">
        <v>53</v>
      </c>
      <c r="F26" s="239">
        <v>9577.9</v>
      </c>
      <c r="G26" s="213">
        <v>36000</v>
      </c>
      <c r="H26" s="239">
        <v>36000</v>
      </c>
      <c r="I26" s="239">
        <v>46000</v>
      </c>
      <c r="J26" s="239">
        <v>46000</v>
      </c>
      <c r="K26" s="239">
        <v>46000</v>
      </c>
      <c r="L26" s="239">
        <v>46000</v>
      </c>
      <c r="M26" s="59" t="str">
        <f>'[1]002.03 ГСЗ'!A27</f>
        <v xml:space="preserve">Наличие центра </v>
      </c>
      <c r="N26" s="60" t="s">
        <v>148</v>
      </c>
      <c r="O26" s="61">
        <v>7</v>
      </c>
      <c r="P26" s="61">
        <v>7</v>
      </c>
      <c r="Q26" s="61">
        <v>7</v>
      </c>
      <c r="R26" s="61">
        <v>7</v>
      </c>
      <c r="S26" s="61">
        <v>7</v>
      </c>
      <c r="T26" s="61">
        <v>7</v>
      </c>
      <c r="U26" s="61">
        <v>7</v>
      </c>
    </row>
    <row r="27" spans="1:21" ht="37.5" customHeight="1" x14ac:dyDescent="0.25">
      <c r="A27" s="243"/>
      <c r="B27" s="246"/>
      <c r="C27" s="254"/>
      <c r="D27" s="248"/>
      <c r="E27" s="249"/>
      <c r="F27" s="240"/>
      <c r="G27" s="214"/>
      <c r="H27" s="240"/>
      <c r="I27" s="240"/>
      <c r="J27" s="240"/>
      <c r="K27" s="240"/>
      <c r="L27" s="240"/>
      <c r="M27" s="59" t="str">
        <f>'[1]002.03 ГСЗ'!A28</f>
        <v>Поддержка созданных ранее центров</v>
      </c>
      <c r="N27" s="60" t="s">
        <v>148</v>
      </c>
      <c r="O27" s="61">
        <v>12</v>
      </c>
      <c r="P27" s="61">
        <v>12</v>
      </c>
      <c r="Q27" s="61">
        <v>12</v>
      </c>
      <c r="R27" s="61">
        <v>12</v>
      </c>
      <c r="S27" s="61">
        <v>12</v>
      </c>
      <c r="T27" s="61">
        <v>12</v>
      </c>
      <c r="U27" s="61">
        <v>12</v>
      </c>
    </row>
    <row r="28" spans="1:21" ht="69" customHeight="1" x14ac:dyDescent="0.25">
      <c r="A28" s="62" t="s">
        <v>42</v>
      </c>
      <c r="B28" s="63" t="s">
        <v>54</v>
      </c>
      <c r="C28" s="64" t="s">
        <v>55</v>
      </c>
      <c r="D28" s="248"/>
      <c r="E28" s="65" t="s">
        <v>53</v>
      </c>
      <c r="F28" s="66"/>
      <c r="G28" s="67">
        <v>2500</v>
      </c>
      <c r="H28" s="67">
        <v>2500</v>
      </c>
      <c r="I28" s="67">
        <v>2500</v>
      </c>
      <c r="J28" s="67">
        <v>2500</v>
      </c>
      <c r="K28" s="67">
        <v>2500</v>
      </c>
      <c r="L28" s="67">
        <v>2500</v>
      </c>
      <c r="M28" s="59" t="str">
        <f>'[1]002.04 обуч. дети+оучр'!A27</f>
        <v>Численность сотрудников, охваченных обучением не менее 100 сотрудников по системе Министерства</v>
      </c>
      <c r="N28" s="60" t="s">
        <v>83</v>
      </c>
      <c r="O28" s="61">
        <v>0</v>
      </c>
      <c r="P28" s="61">
        <v>100</v>
      </c>
      <c r="Q28" s="61">
        <v>100</v>
      </c>
      <c r="R28" s="61">
        <v>100</v>
      </c>
      <c r="S28" s="61">
        <v>100</v>
      </c>
      <c r="T28" s="61">
        <v>100</v>
      </c>
      <c r="U28" s="61">
        <v>100</v>
      </c>
    </row>
    <row r="29" spans="1:21" ht="39.75" customHeight="1" x14ac:dyDescent="0.25">
      <c r="A29" s="241" t="s">
        <v>42</v>
      </c>
      <c r="B29" s="244" t="s">
        <v>56</v>
      </c>
      <c r="C29" s="253" t="s">
        <v>57</v>
      </c>
      <c r="D29" s="248"/>
      <c r="E29" s="247" t="s">
        <v>53</v>
      </c>
      <c r="F29" s="239">
        <v>60776.1</v>
      </c>
      <c r="G29" s="213">
        <v>60000</v>
      </c>
      <c r="H29" s="239">
        <v>89128</v>
      </c>
      <c r="I29" s="239">
        <v>89128</v>
      </c>
      <c r="J29" s="239">
        <v>89128</v>
      </c>
      <c r="K29" s="239">
        <v>89128</v>
      </c>
      <c r="L29" s="239">
        <v>89128</v>
      </c>
      <c r="M29" s="59" t="str">
        <f>'[1]002.05 фостер'!A27</f>
        <v xml:space="preserve">Численность подготовленных  приемных семей </v>
      </c>
      <c r="N29" s="60" t="s">
        <v>83</v>
      </c>
      <c r="O29" s="61">
        <v>50</v>
      </c>
      <c r="P29" s="61">
        <v>50</v>
      </c>
      <c r="Q29" s="61">
        <v>50</v>
      </c>
      <c r="R29" s="61">
        <v>50</v>
      </c>
      <c r="S29" s="61">
        <v>50</v>
      </c>
      <c r="T29" s="61">
        <v>50</v>
      </c>
      <c r="U29" s="61">
        <v>50</v>
      </c>
    </row>
    <row r="30" spans="1:21" ht="37.9" customHeight="1" x14ac:dyDescent="0.25">
      <c r="A30" s="243"/>
      <c r="B30" s="246"/>
      <c r="C30" s="254"/>
      <c r="D30" s="248"/>
      <c r="E30" s="248"/>
      <c r="F30" s="240"/>
      <c r="G30" s="214"/>
      <c r="H30" s="240"/>
      <c r="I30" s="240"/>
      <c r="J30" s="240"/>
      <c r="K30" s="240"/>
      <c r="L30" s="240"/>
      <c r="M30" s="59" t="str">
        <f>'[1]002.05 фостер'!A28</f>
        <v>Численность размещенных детей в приемных семьях</v>
      </c>
      <c r="N30" s="60" t="s">
        <v>83</v>
      </c>
      <c r="O30" s="61">
        <v>180</v>
      </c>
      <c r="P30" s="61">
        <v>180</v>
      </c>
      <c r="Q30" s="61">
        <v>270</v>
      </c>
      <c r="R30" s="61">
        <v>270</v>
      </c>
      <c r="S30" s="61">
        <v>270</v>
      </c>
      <c r="T30" s="61">
        <v>270</v>
      </c>
      <c r="U30" s="61">
        <v>270</v>
      </c>
    </row>
    <row r="31" spans="1:21" ht="39.75" customHeight="1" x14ac:dyDescent="0.25">
      <c r="A31" s="241" t="s">
        <v>42</v>
      </c>
      <c r="B31" s="244" t="s">
        <v>58</v>
      </c>
      <c r="C31" s="247" t="s">
        <v>59</v>
      </c>
      <c r="D31" s="248"/>
      <c r="E31" s="248"/>
      <c r="F31" s="234">
        <v>1758.8</v>
      </c>
      <c r="G31" s="250">
        <v>9283.5</v>
      </c>
      <c r="H31" s="250">
        <v>9283.5</v>
      </c>
      <c r="I31" s="250">
        <v>9283.5</v>
      </c>
      <c r="J31" s="250">
        <v>9283.5</v>
      </c>
      <c r="K31" s="250">
        <v>9283.5</v>
      </c>
      <c r="L31" s="250">
        <v>9283.5</v>
      </c>
      <c r="M31" s="59" t="str">
        <f>'[1]002.06 репатр.'!A27</f>
        <v>Численность возвращенных детей</v>
      </c>
      <c r="N31" s="68" t="s">
        <v>83</v>
      </c>
      <c r="O31" s="69">
        <v>18</v>
      </c>
      <c r="P31" s="69">
        <v>18</v>
      </c>
      <c r="Q31" s="69">
        <v>18</v>
      </c>
      <c r="R31" s="69">
        <v>18</v>
      </c>
      <c r="S31" s="69">
        <v>18</v>
      </c>
      <c r="T31" s="69">
        <v>18</v>
      </c>
      <c r="U31" s="69">
        <v>18</v>
      </c>
    </row>
    <row r="32" spans="1:21" ht="73.5" customHeight="1" x14ac:dyDescent="0.25">
      <c r="A32" s="242"/>
      <c r="B32" s="245"/>
      <c r="C32" s="248"/>
      <c r="D32" s="248"/>
      <c r="E32" s="248"/>
      <c r="F32" s="235"/>
      <c r="G32" s="251"/>
      <c r="H32" s="251"/>
      <c r="I32" s="251"/>
      <c r="J32" s="251"/>
      <c r="K32" s="251"/>
      <c r="L32" s="251"/>
      <c r="M32" s="59" t="str">
        <f>'[1]002.06 репатр.'!A28</f>
        <v>Численность детей, охваченных мониторингом об условиях жизни и воспитании детей в иностранных семьях (США)</v>
      </c>
      <c r="N32" s="60" t="s">
        <v>149</v>
      </c>
      <c r="O32" s="69">
        <v>20</v>
      </c>
      <c r="P32" s="69">
        <v>20</v>
      </c>
      <c r="Q32" s="69">
        <v>20</v>
      </c>
      <c r="R32" s="69">
        <v>20</v>
      </c>
      <c r="S32" s="69">
        <v>20</v>
      </c>
      <c r="T32" s="69">
        <v>20</v>
      </c>
      <c r="U32" s="69">
        <v>20</v>
      </c>
    </row>
    <row r="33" spans="1:21" ht="84" customHeight="1" x14ac:dyDescent="0.25">
      <c r="A33" s="242"/>
      <c r="B33" s="245"/>
      <c r="C33" s="248"/>
      <c r="D33" s="248"/>
      <c r="E33" s="248"/>
      <c r="F33" s="235"/>
      <c r="G33" s="251"/>
      <c r="H33" s="251"/>
      <c r="I33" s="251"/>
      <c r="J33" s="251"/>
      <c r="K33" s="251"/>
      <c r="L33" s="251"/>
      <c r="M33" s="59" t="str">
        <f>'[1]002.06 репатр.'!A29</f>
        <v>Численность детей, охваченных мониторингом об условиях жизни и воспитании детей в семьях граждан государств -участников СНГ</v>
      </c>
      <c r="N33" s="68" t="s">
        <v>149</v>
      </c>
      <c r="O33" s="69">
        <v>60</v>
      </c>
      <c r="P33" s="69">
        <v>60</v>
      </c>
      <c r="Q33" s="69">
        <v>60</v>
      </c>
      <c r="R33" s="69">
        <v>60</v>
      </c>
      <c r="S33" s="69">
        <v>60</v>
      </c>
      <c r="T33" s="69">
        <v>60</v>
      </c>
      <c r="U33" s="69">
        <v>60</v>
      </c>
    </row>
    <row r="34" spans="1:21" ht="84.75" customHeight="1" x14ac:dyDescent="0.25">
      <c r="A34" s="243"/>
      <c r="B34" s="246"/>
      <c r="C34" s="249"/>
      <c r="D34" s="249"/>
      <c r="E34" s="249"/>
      <c r="F34" s="236"/>
      <c r="G34" s="252"/>
      <c r="H34" s="252"/>
      <c r="I34" s="252"/>
      <c r="J34" s="252"/>
      <c r="K34" s="252"/>
      <c r="L34" s="252"/>
      <c r="M34" s="59" t="str">
        <f>'[1]002.06 репатр.'!A30</f>
        <v>Наличие обмена знаниями и опытом в области защиты и ухода за детьми, а также укрепления института семьи, находящихся в ТЖС</v>
      </c>
      <c r="N34" s="68" t="s">
        <v>83</v>
      </c>
      <c r="O34" s="69">
        <v>12</v>
      </c>
      <c r="P34" s="69">
        <v>12</v>
      </c>
      <c r="Q34" s="69">
        <v>12</v>
      </c>
      <c r="R34" s="69">
        <v>12</v>
      </c>
      <c r="S34" s="69">
        <v>12</v>
      </c>
      <c r="T34" s="69">
        <v>12</v>
      </c>
      <c r="U34" s="69">
        <v>12</v>
      </c>
    </row>
    <row r="35" spans="1:21" ht="51.75" customHeight="1" x14ac:dyDescent="0.25">
      <c r="A35" s="70" t="s">
        <v>42</v>
      </c>
      <c r="B35" s="68" t="s">
        <v>60</v>
      </c>
      <c r="C35" s="71" t="s">
        <v>61</v>
      </c>
      <c r="D35" s="65" t="s">
        <v>62</v>
      </c>
      <c r="E35" s="65" t="s">
        <v>62</v>
      </c>
      <c r="F35" s="72">
        <v>5906</v>
      </c>
      <c r="G35" s="73">
        <v>6086.7</v>
      </c>
      <c r="H35" s="72">
        <v>11142</v>
      </c>
      <c r="I35" s="72">
        <v>11178</v>
      </c>
      <c r="J35" s="72">
        <v>11202.2</v>
      </c>
      <c r="K35" s="72">
        <v>11202.2</v>
      </c>
      <c r="L35" s="72">
        <v>11202.2</v>
      </c>
      <c r="M35" s="59" t="str">
        <f>'[1]002.07 тел.дов-я'!A27</f>
        <v>Количество поступивших звонков от абонентов, в том числе от детей</v>
      </c>
      <c r="N35" s="60" t="s">
        <v>150</v>
      </c>
      <c r="O35" s="74">
        <v>2050</v>
      </c>
      <c r="P35" s="74">
        <v>2110</v>
      </c>
      <c r="Q35" s="74">
        <v>2170</v>
      </c>
      <c r="R35" s="74">
        <v>2235</v>
      </c>
      <c r="S35" s="74">
        <v>2300</v>
      </c>
      <c r="T35" s="74">
        <v>2300</v>
      </c>
      <c r="U35" s="74">
        <v>2300</v>
      </c>
    </row>
    <row r="36" spans="1:21" s="4" customFormat="1" ht="112.5" customHeight="1" x14ac:dyDescent="0.25">
      <c r="A36" s="32" t="s">
        <v>42</v>
      </c>
      <c r="B36" s="32" t="s">
        <v>63</v>
      </c>
      <c r="C36" s="71" t="s">
        <v>64</v>
      </c>
      <c r="D36" s="75" t="s">
        <v>53</v>
      </c>
      <c r="E36" s="75" t="s">
        <v>48</v>
      </c>
      <c r="F36" s="75">
        <v>285680.5</v>
      </c>
      <c r="G36" s="76">
        <v>558172</v>
      </c>
      <c r="H36" s="76">
        <v>558172</v>
      </c>
      <c r="I36" s="76">
        <v>558172</v>
      </c>
      <c r="J36" s="76">
        <v>558172</v>
      </c>
      <c r="K36" s="76">
        <v>558172</v>
      </c>
      <c r="L36" s="76">
        <v>558172</v>
      </c>
      <c r="M36" s="59" t="str">
        <f>'[1]002.08 ГДД келечекке салым '!A33</f>
        <v>Количество детей, охваченных государственным детским депозитом "Келечекке салым"</v>
      </c>
      <c r="N36" s="60" t="s">
        <v>149</v>
      </c>
      <c r="O36" s="74">
        <v>5000</v>
      </c>
      <c r="P36" s="32">
        <v>3122</v>
      </c>
      <c r="Q36" s="32">
        <v>3122</v>
      </c>
      <c r="R36" s="32">
        <v>3122</v>
      </c>
      <c r="S36" s="32">
        <v>3122</v>
      </c>
      <c r="T36" s="32">
        <v>3122</v>
      </c>
      <c r="U36" s="32">
        <v>3122</v>
      </c>
    </row>
    <row r="37" spans="1:21" ht="117" customHeight="1" x14ac:dyDescent="0.25">
      <c r="A37" s="70" t="s">
        <v>42</v>
      </c>
      <c r="B37" s="68" t="s">
        <v>65</v>
      </c>
      <c r="C37" s="71" t="s">
        <v>66</v>
      </c>
      <c r="D37" s="44" t="s">
        <v>47</v>
      </c>
      <c r="E37" s="44" t="s">
        <v>48</v>
      </c>
      <c r="F37" s="72"/>
      <c r="G37" s="73">
        <v>915147.1</v>
      </c>
      <c r="H37" s="72">
        <v>1912279.7</v>
      </c>
      <c r="I37" s="72">
        <v>2007893.7</v>
      </c>
      <c r="J37" s="72">
        <v>2108274</v>
      </c>
      <c r="K37" s="72">
        <v>2108274</v>
      </c>
      <c r="L37" s="72">
        <v>2108274</v>
      </c>
      <c r="M37" s="59" t="str">
        <f>'[1]002.09 БТК'!A26</f>
        <v>Соотношение размера ежемесячного пособия "Бийик тоолуу аймактардын жашоочуларына көмөк" текущего года по отношению к базовому году</v>
      </c>
      <c r="N37" s="60" t="s">
        <v>23</v>
      </c>
      <c r="O37" s="74">
        <v>0</v>
      </c>
      <c r="P37" s="74">
        <v>100</v>
      </c>
      <c r="Q37" s="74">
        <v>100</v>
      </c>
      <c r="R37" s="74">
        <v>100</v>
      </c>
      <c r="S37" s="74">
        <v>100</v>
      </c>
      <c r="T37" s="74">
        <v>100</v>
      </c>
      <c r="U37" s="74">
        <v>100</v>
      </c>
    </row>
    <row r="38" spans="1:21" ht="109.5" customHeight="1" x14ac:dyDescent="0.25">
      <c r="A38" s="70" t="s">
        <v>42</v>
      </c>
      <c r="B38" s="68" t="s">
        <v>67</v>
      </c>
      <c r="C38" s="71" t="s">
        <v>68</v>
      </c>
      <c r="D38" s="44" t="s">
        <v>47</v>
      </c>
      <c r="E38" s="44" t="s">
        <v>48</v>
      </c>
      <c r="F38" s="72"/>
      <c r="G38" s="73"/>
      <c r="H38" s="72">
        <v>6635647.4000000004</v>
      </c>
      <c r="I38" s="72">
        <v>6969947.2999999998</v>
      </c>
      <c r="J38" s="72">
        <v>7320696.4000000004</v>
      </c>
      <c r="K38" s="72">
        <v>7320696.4000000004</v>
      </c>
      <c r="L38" s="72">
        <v>7320696.4000000004</v>
      </c>
      <c r="M38" s="59" t="str">
        <f>'[1]002.10 Бала береке'!A33</f>
        <v>Сохранения размера единовременной выплаты "Бала береке"  текущего года по отношению к предыдущему году</v>
      </c>
      <c r="N38" s="60" t="s">
        <v>23</v>
      </c>
      <c r="O38" s="74">
        <v>0</v>
      </c>
      <c r="P38" s="74">
        <v>100</v>
      </c>
      <c r="Q38" s="74">
        <v>100</v>
      </c>
      <c r="R38" s="74">
        <v>100</v>
      </c>
      <c r="S38" s="74">
        <v>100</v>
      </c>
      <c r="T38" s="74">
        <v>100</v>
      </c>
      <c r="U38" s="74">
        <v>100</v>
      </c>
    </row>
    <row r="39" spans="1:21" s="4" customFormat="1" ht="109.5" customHeight="1" x14ac:dyDescent="0.25">
      <c r="A39" s="32" t="s">
        <v>42</v>
      </c>
      <c r="B39" s="32" t="s">
        <v>69</v>
      </c>
      <c r="C39" s="54" t="s">
        <v>70</v>
      </c>
      <c r="D39" s="75" t="s">
        <v>47</v>
      </c>
      <c r="E39" s="75" t="s">
        <v>48</v>
      </c>
      <c r="F39" s="77"/>
      <c r="G39" s="78"/>
      <c r="H39" s="72">
        <v>1421.1</v>
      </c>
      <c r="I39" s="72">
        <v>2057.6999999999998</v>
      </c>
      <c r="J39" s="72">
        <v>2793.4</v>
      </c>
      <c r="K39" s="72">
        <v>2793.4</v>
      </c>
      <c r="L39" s="72">
        <v>2793.4</v>
      </c>
      <c r="M39" s="59" t="str">
        <f>'[1]002.11 ЧП и ЧС'!A27</f>
        <v>Количество пострадавщих граждан, получивщих единовременную социальную выплату в режиме ЧПиЧС</v>
      </c>
      <c r="N39" s="60" t="s">
        <v>151</v>
      </c>
      <c r="O39" s="60">
        <v>0</v>
      </c>
      <c r="P39" s="60">
        <v>0</v>
      </c>
      <c r="Q39" s="60">
        <v>150</v>
      </c>
      <c r="R39" s="60">
        <v>150</v>
      </c>
      <c r="S39" s="60">
        <v>200</v>
      </c>
      <c r="T39" s="60">
        <v>200</v>
      </c>
      <c r="U39" s="60">
        <v>200</v>
      </c>
    </row>
    <row r="40" spans="1:21" s="4" customFormat="1" ht="108" customHeight="1" x14ac:dyDescent="0.25">
      <c r="A40" s="32" t="s">
        <v>42</v>
      </c>
      <c r="B40" s="79" t="s">
        <v>71</v>
      </c>
      <c r="C40" s="80" t="s">
        <v>72</v>
      </c>
      <c r="D40" s="75" t="s">
        <v>47</v>
      </c>
      <c r="E40" s="75" t="s">
        <v>48</v>
      </c>
      <c r="F40" s="77"/>
      <c r="G40" s="78"/>
      <c r="H40" s="72">
        <v>6894606</v>
      </c>
      <c r="I40" s="72">
        <v>6963552</v>
      </c>
      <c r="J40" s="72">
        <v>7033184.4000000004</v>
      </c>
      <c r="K40" s="72">
        <v>7033184.4000000004</v>
      </c>
      <c r="L40" s="72">
        <v>7033184.4000000004</v>
      </c>
      <c r="M40" s="59" t="str">
        <f>'[1]002.12 Бала ырысы'!A33</f>
        <v>Сохранения размера ежемесячного пособия "Бала ырысы"  текущего года по отношению к предыдущему году</v>
      </c>
      <c r="N40" s="60" t="s">
        <v>23</v>
      </c>
      <c r="O40" s="74">
        <v>0</v>
      </c>
      <c r="P40" s="74">
        <v>0</v>
      </c>
      <c r="Q40" s="74">
        <v>100</v>
      </c>
      <c r="R40" s="74">
        <v>100</v>
      </c>
      <c r="S40" s="74">
        <v>100</v>
      </c>
      <c r="T40" s="74">
        <v>100</v>
      </c>
      <c r="U40" s="74">
        <v>100</v>
      </c>
    </row>
    <row r="41" spans="1:21" x14ac:dyDescent="0.25">
      <c r="A41" s="81"/>
      <c r="B41" s="81"/>
      <c r="C41" s="82"/>
      <c r="D41" s="82"/>
      <c r="E41" s="83"/>
      <c r="F41" s="83"/>
      <c r="G41" s="84"/>
      <c r="H41" s="85"/>
      <c r="I41" s="85"/>
      <c r="J41" s="85"/>
      <c r="K41" s="85"/>
      <c r="L41" s="85"/>
      <c r="M41" s="86"/>
      <c r="N41" s="87"/>
      <c r="O41" s="88"/>
      <c r="P41" s="88"/>
      <c r="Q41" s="88"/>
      <c r="R41" s="88"/>
      <c r="S41" s="88"/>
    </row>
    <row r="42" spans="1:21" ht="89.45" customHeight="1" x14ac:dyDescent="0.25">
      <c r="A42" s="89" t="s">
        <v>73</v>
      </c>
      <c r="B42" s="89"/>
      <c r="C42" s="90" t="s">
        <v>74</v>
      </c>
      <c r="D42" s="90"/>
      <c r="E42" s="91"/>
      <c r="F42" s="92">
        <f t="shared" ref="F42:L42" si="2">SUM(F43:F60)</f>
        <v>2963928.5999999996</v>
      </c>
      <c r="G42" s="93">
        <f t="shared" si="2"/>
        <v>3099750.4000000004</v>
      </c>
      <c r="H42" s="92">
        <f t="shared" si="2"/>
        <v>4798068.5</v>
      </c>
      <c r="I42" s="92">
        <f t="shared" si="2"/>
        <v>4962622.4000000004</v>
      </c>
      <c r="J42" s="92">
        <f t="shared" si="2"/>
        <v>5082276.5</v>
      </c>
      <c r="K42" s="92">
        <f t="shared" si="2"/>
        <v>5082276.5</v>
      </c>
      <c r="L42" s="92">
        <f t="shared" si="2"/>
        <v>5082276.5</v>
      </c>
      <c r="M42" s="17" t="s">
        <v>75</v>
      </c>
      <c r="N42" s="22" t="s">
        <v>23</v>
      </c>
      <c r="O42" s="94"/>
      <c r="P42" s="94">
        <v>80</v>
      </c>
      <c r="Q42" s="94">
        <v>80</v>
      </c>
      <c r="R42" s="94">
        <v>80</v>
      </c>
      <c r="S42" s="94">
        <v>80</v>
      </c>
      <c r="T42" s="94">
        <v>80</v>
      </c>
      <c r="U42" s="94">
        <v>80</v>
      </c>
    </row>
    <row r="43" spans="1:21" ht="35.450000000000003" hidden="1" customHeight="1" x14ac:dyDescent="0.25">
      <c r="A43" s="191" t="s">
        <v>73</v>
      </c>
      <c r="B43" s="193" t="s">
        <v>76</v>
      </c>
      <c r="C43" s="218" t="s">
        <v>77</v>
      </c>
      <c r="D43" s="225" t="s">
        <v>78</v>
      </c>
      <c r="E43" s="221" t="s">
        <v>79</v>
      </c>
      <c r="F43" s="230">
        <v>69792.3</v>
      </c>
      <c r="G43" s="237">
        <v>90553.7</v>
      </c>
      <c r="H43" s="230">
        <v>162283.20000000001</v>
      </c>
      <c r="I43" s="230">
        <v>162283.20000000001</v>
      </c>
      <c r="J43" s="230">
        <v>162283.20000000001</v>
      </c>
      <c r="K43" s="230">
        <v>162283.20000000001</v>
      </c>
      <c r="L43" s="230">
        <v>162283.20000000001</v>
      </c>
      <c r="M43" s="95" t="e">
        <f>'[1]003.01 РЦМСЭ'!#REF!</f>
        <v>#REF!</v>
      </c>
      <c r="N43" s="25" t="e">
        <f>'[1]003.01 РЦМСЭ'!#REF!</f>
        <v>#REF!</v>
      </c>
      <c r="O43" s="58" t="e">
        <f>'[1]003.01 РЦМСЭ'!#REF!</f>
        <v>#REF!</v>
      </c>
      <c r="P43" s="58" t="e">
        <f>'[1]003.01 РЦМСЭ'!#REF!</f>
        <v>#REF!</v>
      </c>
      <c r="Q43" s="58" t="e">
        <f>'[1]003.01 РЦМСЭ'!#REF!</f>
        <v>#REF!</v>
      </c>
      <c r="R43" s="58" t="e">
        <f>'[1]003.01 РЦМСЭ'!#REF!</f>
        <v>#REF!</v>
      </c>
      <c r="S43" s="58" t="e">
        <f>'[1]003.01 РЦМСЭ'!#REF!</f>
        <v>#REF!</v>
      </c>
      <c r="T43" s="58" t="e">
        <f>'[1]003.01 РЦМСЭ'!#REF!</f>
        <v>#REF!</v>
      </c>
      <c r="U43" s="58" t="e">
        <f>'[1]003.01 РЦМСЭ'!#REF!</f>
        <v>#REF!</v>
      </c>
    </row>
    <row r="44" spans="1:21" ht="86.25" customHeight="1" x14ac:dyDescent="0.25">
      <c r="A44" s="192"/>
      <c r="B44" s="194"/>
      <c r="C44" s="220"/>
      <c r="D44" s="225"/>
      <c r="E44" s="223"/>
      <c r="F44" s="231"/>
      <c r="G44" s="238"/>
      <c r="H44" s="231"/>
      <c r="I44" s="231"/>
      <c r="J44" s="231"/>
      <c r="K44" s="231"/>
      <c r="L44" s="231"/>
      <c r="M44" s="95" t="str">
        <f>'[1]003.01 РЦМСЭ'!A27</f>
        <v>Количество обученных врачей-экспертов по Международной классификации функционирования (МКФ)</v>
      </c>
      <c r="N44" s="25" t="s">
        <v>151</v>
      </c>
      <c r="O44" s="58">
        <v>10</v>
      </c>
      <c r="P44" s="58">
        <v>10</v>
      </c>
      <c r="Q44" s="58">
        <v>10</v>
      </c>
      <c r="R44" s="58">
        <v>10</v>
      </c>
      <c r="S44" s="58">
        <v>10</v>
      </c>
      <c r="T44" s="58">
        <v>10</v>
      </c>
      <c r="U44" s="58">
        <v>10</v>
      </c>
    </row>
    <row r="45" spans="1:21" ht="39" customHeight="1" x14ac:dyDescent="0.25">
      <c r="A45" s="191" t="s">
        <v>73</v>
      </c>
      <c r="B45" s="193" t="s">
        <v>80</v>
      </c>
      <c r="C45" s="218" t="s">
        <v>81</v>
      </c>
      <c r="D45" s="225"/>
      <c r="E45" s="221" t="s">
        <v>82</v>
      </c>
      <c r="F45" s="228">
        <v>23743.599999999999</v>
      </c>
      <c r="G45" s="232">
        <v>27244.1</v>
      </c>
      <c r="H45" s="228">
        <v>41139.4</v>
      </c>
      <c r="I45" s="228">
        <v>41139.4</v>
      </c>
      <c r="J45" s="228">
        <v>41139.4</v>
      </c>
      <c r="K45" s="228">
        <v>41139.4</v>
      </c>
      <c r="L45" s="228">
        <v>41139.4</v>
      </c>
      <c r="M45" s="54" t="str">
        <f>'[1]003.02 ЦРЛОВЗ'!A27</f>
        <v xml:space="preserve">Количество ЛОВЗ охваченых реабилитацией </v>
      </c>
      <c r="N45" s="25" t="s">
        <v>151</v>
      </c>
      <c r="O45" s="58">
        <v>600</v>
      </c>
      <c r="P45" s="58">
        <v>600</v>
      </c>
      <c r="Q45" s="58">
        <v>600</v>
      </c>
      <c r="R45" s="58">
        <v>600</v>
      </c>
      <c r="S45" s="58">
        <v>600</v>
      </c>
      <c r="T45" s="58">
        <v>600</v>
      </c>
      <c r="U45" s="58">
        <v>600</v>
      </c>
    </row>
    <row r="46" spans="1:21" ht="35.25" customHeight="1" x14ac:dyDescent="0.25">
      <c r="A46" s="192"/>
      <c r="B46" s="194"/>
      <c r="C46" s="220"/>
      <c r="D46" s="225"/>
      <c r="E46" s="223"/>
      <c r="F46" s="229"/>
      <c r="G46" s="233"/>
      <c r="H46" s="229"/>
      <c r="I46" s="229"/>
      <c r="J46" s="229"/>
      <c r="K46" s="229"/>
      <c r="L46" s="229"/>
      <c r="M46" s="54" t="str">
        <f>'[1]003.02 ЦРЛОВЗ'!A28</f>
        <v>Количество обученных врачей</v>
      </c>
      <c r="N46" s="25" t="s">
        <v>151</v>
      </c>
      <c r="O46" s="58">
        <v>2</v>
      </c>
      <c r="P46" s="58">
        <v>2</v>
      </c>
      <c r="Q46" s="58">
        <v>2</v>
      </c>
      <c r="R46" s="58">
        <v>2</v>
      </c>
      <c r="S46" s="58">
        <v>2</v>
      </c>
      <c r="T46" s="58">
        <v>2</v>
      </c>
      <c r="U46" s="58">
        <v>2</v>
      </c>
    </row>
    <row r="47" spans="1:21" ht="31.5" customHeight="1" x14ac:dyDescent="0.25">
      <c r="A47" s="185" t="s">
        <v>73</v>
      </c>
      <c r="B47" s="210" t="s">
        <v>84</v>
      </c>
      <c r="C47" s="224" t="s">
        <v>85</v>
      </c>
      <c r="D47" s="225"/>
      <c r="E47" s="225" t="s">
        <v>86</v>
      </c>
      <c r="F47" s="227">
        <v>871615.9</v>
      </c>
      <c r="G47" s="226">
        <f>893222.1+12571.9</f>
        <v>905794</v>
      </c>
      <c r="H47" s="227">
        <v>1656003</v>
      </c>
      <c r="I47" s="227">
        <v>1687338.1</v>
      </c>
      <c r="J47" s="227">
        <v>1686245.9</v>
      </c>
      <c r="K47" s="227">
        <v>1686245.9</v>
      </c>
      <c r="L47" s="227">
        <v>1686245.9</v>
      </c>
      <c r="M47" s="54" t="s">
        <v>87</v>
      </c>
      <c r="N47" s="25" t="s">
        <v>151</v>
      </c>
      <c r="O47" s="56">
        <v>3821</v>
      </c>
      <c r="P47" s="56">
        <v>3821</v>
      </c>
      <c r="Q47" s="56">
        <v>3821</v>
      </c>
      <c r="R47" s="56">
        <v>3821</v>
      </c>
      <c r="S47" s="56">
        <v>3821</v>
      </c>
      <c r="T47" s="56">
        <v>3821</v>
      </c>
      <c r="U47" s="56">
        <v>3821</v>
      </c>
    </row>
    <row r="48" spans="1:21" ht="32.25" hidden="1" customHeight="1" x14ac:dyDescent="0.25">
      <c r="A48" s="185"/>
      <c r="B48" s="210"/>
      <c r="C48" s="224"/>
      <c r="D48" s="225"/>
      <c r="E48" s="225"/>
      <c r="F48" s="227"/>
      <c r="G48" s="226"/>
      <c r="H48" s="227"/>
      <c r="I48" s="227"/>
      <c r="J48" s="227"/>
      <c r="K48" s="227"/>
      <c r="L48" s="227"/>
      <c r="M48" s="96"/>
      <c r="N48" s="25"/>
      <c r="O48" s="97">
        <f>'[1]003.03 16ССУ+РЦ'!F28</f>
        <v>0</v>
      </c>
      <c r="P48" s="97">
        <f>'[1]003.03 16ССУ+РЦ'!G28</f>
        <v>0</v>
      </c>
      <c r="Q48" s="97">
        <f>'[1]003.03 16ССУ+РЦ'!H28</f>
        <v>0</v>
      </c>
      <c r="R48" s="97">
        <f>'[1]003.03 16ССУ+РЦ'!I28</f>
        <v>0</v>
      </c>
      <c r="S48" s="97">
        <f>'[1]003.03 16ССУ+РЦ'!J28</f>
        <v>0</v>
      </c>
      <c r="T48" s="97">
        <f>'[1]003.03 16ССУ+РЦ'!K28</f>
        <v>0</v>
      </c>
      <c r="U48" s="97">
        <f>'[1]003.03 16ССУ+РЦ'!L28</f>
        <v>0</v>
      </c>
    </row>
    <row r="49" spans="1:21" ht="45" customHeight="1" x14ac:dyDescent="0.25">
      <c r="A49" s="185"/>
      <c r="B49" s="210"/>
      <c r="C49" s="224"/>
      <c r="D49" s="225"/>
      <c r="E49" s="225"/>
      <c r="F49" s="227"/>
      <c r="G49" s="226"/>
      <c r="H49" s="227"/>
      <c r="I49" s="227"/>
      <c r="J49" s="227"/>
      <c r="K49" s="227"/>
      <c r="L49" s="227"/>
      <c r="M49" s="54" t="s">
        <v>88</v>
      </c>
      <c r="N49" s="25" t="s">
        <v>89</v>
      </c>
      <c r="O49" s="98">
        <v>26.9</v>
      </c>
      <c r="P49" s="98">
        <v>26.3</v>
      </c>
      <c r="Q49" s="98">
        <v>48.3</v>
      </c>
      <c r="R49" s="98">
        <v>49.3</v>
      </c>
      <c r="S49" s="98">
        <v>49.2</v>
      </c>
      <c r="T49" s="98">
        <v>49.2</v>
      </c>
      <c r="U49" s="98">
        <v>49.2</v>
      </c>
    </row>
    <row r="50" spans="1:21" ht="3.75" hidden="1" customHeight="1" x14ac:dyDescent="0.25">
      <c r="A50" s="185" t="s">
        <v>73</v>
      </c>
      <c r="B50" s="210" t="s">
        <v>90</v>
      </c>
      <c r="C50" s="224" t="s">
        <v>91</v>
      </c>
      <c r="D50" s="225"/>
      <c r="E50" s="225" t="s">
        <v>92</v>
      </c>
      <c r="F50" s="227">
        <v>29761.5</v>
      </c>
      <c r="G50" s="226">
        <v>51000</v>
      </c>
      <c r="H50" s="227">
        <v>51000</v>
      </c>
      <c r="I50" s="227">
        <v>66000</v>
      </c>
      <c r="J50" s="227">
        <v>66000</v>
      </c>
      <c r="K50" s="227">
        <v>66000</v>
      </c>
      <c r="L50" s="227">
        <v>66000</v>
      </c>
      <c r="M50" s="54" t="str">
        <f>'[1]003.04 ГСЗ (ЛОВЗиПГ)'!A27</f>
        <v>1. Разработка программы активного долголетия</v>
      </c>
      <c r="N50" s="25" t="str">
        <f>'[1]003.04 ГСЗ (ЛОВЗиПГ)'!E27</f>
        <v>документ</v>
      </c>
      <c r="O50" s="58">
        <f>'[1]003.04 ГСЗ (ЛОВЗиПГ)'!F27</f>
        <v>0</v>
      </c>
      <c r="P50" s="58">
        <f>'[1]003.04 ГСЗ (ЛОВЗиПГ)'!G27</f>
        <v>0</v>
      </c>
      <c r="Q50" s="58">
        <f>'[1]003.04 ГСЗ (ЛОВЗиПГ)'!H27</f>
        <v>0</v>
      </c>
      <c r="R50" s="58">
        <f>'[1]003.04 ГСЗ (ЛОВЗиПГ)'!I27</f>
        <v>0</v>
      </c>
      <c r="S50" s="58">
        <f>'[1]003.04 ГСЗ (ЛОВЗиПГ)'!J27</f>
        <v>0</v>
      </c>
      <c r="T50" s="58">
        <f>'[1]003.04 ГСЗ (ЛОВЗиПГ)'!K27</f>
        <v>0</v>
      </c>
      <c r="U50" s="58">
        <f>'[1]003.04 ГСЗ (ЛОВЗиПГ)'!L27</f>
        <v>0</v>
      </c>
    </row>
    <row r="51" spans="1:21" ht="40.5" customHeight="1" x14ac:dyDescent="0.25">
      <c r="A51" s="185"/>
      <c r="B51" s="210"/>
      <c r="C51" s="224"/>
      <c r="D51" s="225"/>
      <c r="E51" s="225"/>
      <c r="F51" s="227"/>
      <c r="G51" s="226"/>
      <c r="H51" s="227"/>
      <c r="I51" s="227"/>
      <c r="J51" s="227"/>
      <c r="K51" s="227"/>
      <c r="L51" s="227"/>
      <c r="M51" s="54" t="str">
        <f>'[1]003.04 ГСЗ (ЛОВЗиПГ)'!A28</f>
        <v xml:space="preserve">2. Количество ЛОВЗ охваченых услугами в рамках госсоцзаказа </v>
      </c>
      <c r="N51" s="25" t="s">
        <v>151</v>
      </c>
      <c r="O51" s="58">
        <v>1000</v>
      </c>
      <c r="P51" s="58">
        <v>1000</v>
      </c>
      <c r="Q51" s="58">
        <v>1200</v>
      </c>
      <c r="R51" s="58">
        <v>1200</v>
      </c>
      <c r="S51" s="58">
        <v>1200</v>
      </c>
      <c r="T51" s="58">
        <v>1200</v>
      </c>
      <c r="U51" s="58">
        <v>1200</v>
      </c>
    </row>
    <row r="52" spans="1:21" ht="49.5" customHeight="1" x14ac:dyDescent="0.25">
      <c r="A52" s="185"/>
      <c r="B52" s="210"/>
      <c r="C52" s="224"/>
      <c r="D52" s="225"/>
      <c r="E52" s="225"/>
      <c r="F52" s="227"/>
      <c r="G52" s="226"/>
      <c r="H52" s="227"/>
      <c r="I52" s="227"/>
      <c r="J52" s="227"/>
      <c r="K52" s="227"/>
      <c r="L52" s="227"/>
      <c r="M52" s="54" t="str">
        <f>'[1]003.04 ГСЗ (ЛОВЗиПГ)'!A29</f>
        <v>3. Количество пожилых граждан охваченых услугами в рамках госсоцзаказа</v>
      </c>
      <c r="N52" s="25" t="s">
        <v>151</v>
      </c>
      <c r="O52" s="58">
        <v>800</v>
      </c>
      <c r="P52" s="58">
        <v>800</v>
      </c>
      <c r="Q52" s="58">
        <v>900</v>
      </c>
      <c r="R52" s="58">
        <v>900</v>
      </c>
      <c r="S52" s="58">
        <v>900</v>
      </c>
      <c r="T52" s="58">
        <v>900</v>
      </c>
      <c r="U52" s="58">
        <v>900</v>
      </c>
    </row>
    <row r="53" spans="1:21" ht="53.25" customHeight="1" x14ac:dyDescent="0.25">
      <c r="A53" s="185" t="s">
        <v>73</v>
      </c>
      <c r="B53" s="210" t="s">
        <v>93</v>
      </c>
      <c r="C53" s="224" t="s">
        <v>94</v>
      </c>
      <c r="D53" s="225"/>
      <c r="E53" s="225" t="s">
        <v>95</v>
      </c>
      <c r="F53" s="182">
        <v>285259</v>
      </c>
      <c r="G53" s="181">
        <v>195358.6</v>
      </c>
      <c r="H53" s="182">
        <v>313685</v>
      </c>
      <c r="I53" s="182">
        <v>313685</v>
      </c>
      <c r="J53" s="182">
        <v>313685</v>
      </c>
      <c r="K53" s="182">
        <v>313685</v>
      </c>
      <c r="L53" s="182">
        <v>313685</v>
      </c>
      <c r="M53" s="54" t="str">
        <f>'[1]003.05 РУПОИ'!A27</f>
        <v>1. Доля ЛОВЗ, обеспеченных кресло-колясками от общего числа обратившихся</v>
      </c>
      <c r="N53" s="25" t="s">
        <v>23</v>
      </c>
      <c r="O53" s="99">
        <v>70</v>
      </c>
      <c r="P53" s="99">
        <v>80</v>
      </c>
      <c r="Q53" s="99">
        <v>80</v>
      </c>
      <c r="R53" s="99">
        <v>80</v>
      </c>
      <c r="S53" s="99">
        <v>80</v>
      </c>
      <c r="T53" s="99">
        <v>80</v>
      </c>
      <c r="U53" s="99">
        <v>80</v>
      </c>
    </row>
    <row r="54" spans="1:21" ht="33.6" customHeight="1" x14ac:dyDescent="0.25">
      <c r="A54" s="185"/>
      <c r="B54" s="210"/>
      <c r="C54" s="224"/>
      <c r="D54" s="225"/>
      <c r="E54" s="225"/>
      <c r="F54" s="182"/>
      <c r="G54" s="181"/>
      <c r="H54" s="182"/>
      <c r="I54" s="182"/>
      <c r="J54" s="182"/>
      <c r="K54" s="182"/>
      <c r="L54" s="182"/>
      <c r="M54" s="54" t="str">
        <f>'[1]003.05 РУПОИ'!A28</f>
        <v>2. Количество обученных специалистов</v>
      </c>
      <c r="N54" s="25" t="s">
        <v>151</v>
      </c>
      <c r="O54" s="58">
        <v>4</v>
      </c>
      <c r="P54" s="58">
        <v>4</v>
      </c>
      <c r="Q54" s="58">
        <v>4</v>
      </c>
      <c r="R54" s="58">
        <v>4</v>
      </c>
      <c r="S54" s="58">
        <v>4</v>
      </c>
      <c r="T54" s="58">
        <v>4</v>
      </c>
      <c r="U54" s="58">
        <v>4</v>
      </c>
    </row>
    <row r="55" spans="1:21" ht="51.75" customHeight="1" x14ac:dyDescent="0.25">
      <c r="A55" s="185"/>
      <c r="B55" s="210"/>
      <c r="C55" s="224"/>
      <c r="D55" s="225"/>
      <c r="E55" s="225"/>
      <c r="F55" s="182"/>
      <c r="G55" s="181"/>
      <c r="H55" s="182"/>
      <c r="I55" s="182"/>
      <c r="J55" s="182"/>
      <c r="K55" s="182"/>
      <c r="L55" s="182"/>
      <c r="M55" s="54" t="str">
        <f>'[1]003.05 РУПОИ'!A29</f>
        <v>3. Количество изготовленных протезно-ортопедических изделий</v>
      </c>
      <c r="N55" s="25" t="s">
        <v>152</v>
      </c>
      <c r="O55" s="56">
        <v>3850</v>
      </c>
      <c r="P55" s="56">
        <v>3850</v>
      </c>
      <c r="Q55" s="56">
        <v>3870</v>
      </c>
      <c r="R55" s="56">
        <v>3870</v>
      </c>
      <c r="S55" s="56">
        <v>3870</v>
      </c>
      <c r="T55" s="56">
        <v>3870</v>
      </c>
      <c r="U55" s="56">
        <v>3870</v>
      </c>
    </row>
    <row r="56" spans="1:21" ht="29.25" hidden="1" customHeight="1" x14ac:dyDescent="0.25">
      <c r="A56" s="191" t="s">
        <v>73</v>
      </c>
      <c r="B56" s="193" t="s">
        <v>96</v>
      </c>
      <c r="C56" s="218" t="s">
        <v>97</v>
      </c>
      <c r="D56" s="225"/>
      <c r="E56" s="221" t="s">
        <v>98</v>
      </c>
      <c r="F56" s="201">
        <v>93810.4</v>
      </c>
      <c r="G56" s="208">
        <v>225000</v>
      </c>
      <c r="H56" s="201">
        <v>501909.9</v>
      </c>
      <c r="I56" s="201">
        <v>501909.9</v>
      </c>
      <c r="J56" s="201">
        <v>501909.9</v>
      </c>
      <c r="K56" s="201">
        <v>501909.9</v>
      </c>
      <c r="L56" s="201">
        <v>501909.9</v>
      </c>
      <c r="M56" s="54">
        <f>'[1]003.06 путевки+сурдопер-д'!A27</f>
        <v>0</v>
      </c>
      <c r="N56" s="25">
        <f>'[1]003.06 путевки+сурдопер-д'!E27</f>
        <v>0</v>
      </c>
      <c r="O56" s="58">
        <f>'[1]003.06 путевки+сурдопер-д'!F27</f>
        <v>0</v>
      </c>
      <c r="P56" s="58">
        <f>'[1]003.06 путевки+сурдопер-д'!G27</f>
        <v>0</v>
      </c>
      <c r="Q56" s="58">
        <f>'[1]003.06 путевки+сурдопер-д'!H27</f>
        <v>0</v>
      </c>
      <c r="R56" s="58">
        <f>'[1]003.06 путевки+сурдопер-д'!I27</f>
        <v>0</v>
      </c>
      <c r="S56" s="58">
        <f>'[1]003.06 путевки+сурдопер-д'!J27</f>
        <v>0</v>
      </c>
      <c r="T56" s="58">
        <f>'[1]003.06 путевки+сурдопер-д'!K27</f>
        <v>0</v>
      </c>
      <c r="U56" s="58">
        <f>'[1]003.06 путевки+сурдопер-д'!L27</f>
        <v>0</v>
      </c>
    </row>
    <row r="57" spans="1:21" ht="69.75" customHeight="1" x14ac:dyDescent="0.25">
      <c r="A57" s="203"/>
      <c r="B57" s="217"/>
      <c r="C57" s="219"/>
      <c r="D57" s="225"/>
      <c r="E57" s="222"/>
      <c r="F57" s="216"/>
      <c r="G57" s="215"/>
      <c r="H57" s="216"/>
      <c r="I57" s="216"/>
      <c r="J57" s="216"/>
      <c r="K57" s="216"/>
      <c r="L57" s="216"/>
      <c r="M57" s="54" t="str">
        <f>'[1]003.06 путевки+сурдопер-д'!A28</f>
        <v>1. Доля ЛОВЗ, обеспеченных санаторно-курортными путевками от общего количества поступивших заявлений</v>
      </c>
      <c r="N57" s="25" t="s">
        <v>23</v>
      </c>
      <c r="O57" s="99">
        <v>50</v>
      </c>
      <c r="P57" s="99">
        <v>30</v>
      </c>
      <c r="Q57" s="99">
        <v>40</v>
      </c>
      <c r="R57" s="99">
        <v>50</v>
      </c>
      <c r="S57" s="99">
        <v>55</v>
      </c>
      <c r="T57" s="99">
        <v>55</v>
      </c>
      <c r="U57" s="99">
        <v>55</v>
      </c>
    </row>
    <row r="58" spans="1:21" ht="67.5" customHeight="1" x14ac:dyDescent="0.25">
      <c r="A58" s="192"/>
      <c r="B58" s="194"/>
      <c r="C58" s="220"/>
      <c r="D58" s="225"/>
      <c r="E58" s="223"/>
      <c r="F58" s="202"/>
      <c r="G58" s="209"/>
      <c r="H58" s="202"/>
      <c r="I58" s="202"/>
      <c r="J58" s="202"/>
      <c r="K58" s="202"/>
      <c r="L58" s="202"/>
      <c r="M58" s="54" t="str">
        <f>'[1]003.06 путевки+сурдопер-д'!A29</f>
        <v xml:space="preserve">2. Доля ЛОВЗ по слуху и речи получившие услуги сурдопереводчика из общей численности обратившихся </v>
      </c>
      <c r="N58" s="25" t="s">
        <v>23</v>
      </c>
      <c r="O58" s="99">
        <v>10</v>
      </c>
      <c r="P58" s="99">
        <v>5</v>
      </c>
      <c r="Q58" s="99">
        <v>10</v>
      </c>
      <c r="R58" s="99">
        <v>15</v>
      </c>
      <c r="S58" s="99">
        <v>15</v>
      </c>
      <c r="T58" s="99">
        <v>15</v>
      </c>
      <c r="U58" s="99">
        <v>15</v>
      </c>
    </row>
    <row r="59" spans="1:21" ht="48.75" customHeight="1" x14ac:dyDescent="0.25">
      <c r="A59" s="185" t="s">
        <v>73</v>
      </c>
      <c r="B59" s="210" t="s">
        <v>99</v>
      </c>
      <c r="C59" s="186" t="s">
        <v>100</v>
      </c>
      <c r="D59" s="225"/>
      <c r="E59" s="187" t="s">
        <v>98</v>
      </c>
      <c r="F59" s="211">
        <v>1589945.9</v>
      </c>
      <c r="G59" s="213">
        <v>1604800</v>
      </c>
      <c r="H59" s="182">
        <v>2072048</v>
      </c>
      <c r="I59" s="182">
        <v>2190266.7999999998</v>
      </c>
      <c r="J59" s="182">
        <v>2311013.1</v>
      </c>
      <c r="K59" s="182">
        <v>2311013.1</v>
      </c>
      <c r="L59" s="182">
        <v>2311013.1</v>
      </c>
      <c r="M59" s="100" t="str">
        <f>'[1]003.07 перс.ассистент'!A27</f>
        <v>Количество детей с ОВЗ охваченных услугами персональных ассистентов</v>
      </c>
      <c r="N59" s="68" t="s">
        <v>151</v>
      </c>
      <c r="O59" s="101">
        <v>10415</v>
      </c>
      <c r="P59" s="101">
        <v>10239</v>
      </c>
      <c r="Q59" s="101">
        <v>10589</v>
      </c>
      <c r="R59" s="101">
        <v>10939</v>
      </c>
      <c r="S59" s="101">
        <v>11289</v>
      </c>
      <c r="T59" s="101">
        <v>11289</v>
      </c>
      <c r="U59" s="101">
        <v>11289</v>
      </c>
    </row>
    <row r="60" spans="1:21" ht="49.5" customHeight="1" x14ac:dyDescent="0.25">
      <c r="A60" s="185"/>
      <c r="B60" s="210"/>
      <c r="C60" s="186"/>
      <c r="D60" s="225"/>
      <c r="E60" s="187"/>
      <c r="F60" s="212"/>
      <c r="G60" s="214"/>
      <c r="H60" s="182"/>
      <c r="I60" s="182"/>
      <c r="J60" s="182"/>
      <c r="K60" s="182"/>
      <c r="L60" s="182"/>
      <c r="M60" s="100" t="str">
        <f>'[1]003.07 перс.ассистент'!A28</f>
        <v xml:space="preserve">Количество ЛОВЗ старше 18 лет охваченных услугами персональных ассистентов </v>
      </c>
      <c r="N60" s="68" t="s">
        <v>151</v>
      </c>
      <c r="O60" s="101">
        <v>6176</v>
      </c>
      <c r="P60" s="101">
        <v>6475</v>
      </c>
      <c r="Q60" s="101">
        <v>6845</v>
      </c>
      <c r="R60" s="101">
        <v>7175</v>
      </c>
      <c r="S60" s="101">
        <v>7525</v>
      </c>
      <c r="T60" s="101">
        <v>7525</v>
      </c>
      <c r="U60" s="101">
        <v>7525</v>
      </c>
    </row>
    <row r="61" spans="1:21" x14ac:dyDescent="0.25">
      <c r="G61" s="102"/>
      <c r="H61" s="103"/>
      <c r="I61" s="103"/>
      <c r="J61" s="103"/>
      <c r="K61" s="103"/>
      <c r="L61" s="103"/>
      <c r="M61" s="104"/>
    </row>
    <row r="62" spans="1:21" ht="101.45" customHeight="1" x14ac:dyDescent="0.25">
      <c r="A62" s="16" t="s">
        <v>101</v>
      </c>
      <c r="B62" s="16"/>
      <c r="C62" s="17" t="s">
        <v>102</v>
      </c>
      <c r="D62" s="17"/>
      <c r="E62" s="18"/>
      <c r="F62" s="19">
        <f>SUM(F63:F68)</f>
        <v>1056753.5</v>
      </c>
      <c r="G62" s="19">
        <f t="shared" ref="G62:L62" si="3">SUM(G63:G68)</f>
        <v>1061098.3999999999</v>
      </c>
      <c r="H62" s="19">
        <f t="shared" si="3"/>
        <v>1033509.8</v>
      </c>
      <c r="I62" s="19">
        <f t="shared" si="3"/>
        <v>1031467.9</v>
      </c>
      <c r="J62" s="19">
        <f t="shared" si="3"/>
        <v>1015567.7000000001</v>
      </c>
      <c r="K62" s="19">
        <f t="shared" si="3"/>
        <v>1015567.7000000001</v>
      </c>
      <c r="L62" s="19">
        <f t="shared" si="3"/>
        <v>1015567.7000000001</v>
      </c>
      <c r="M62" s="17" t="s">
        <v>103</v>
      </c>
      <c r="N62" s="22" t="s">
        <v>23</v>
      </c>
      <c r="O62" s="22"/>
      <c r="P62" s="22">
        <v>90</v>
      </c>
      <c r="Q62" s="22">
        <v>90</v>
      </c>
      <c r="R62" s="22">
        <v>90</v>
      </c>
      <c r="S62" s="22">
        <v>90</v>
      </c>
      <c r="T62" s="22">
        <v>90</v>
      </c>
      <c r="U62" s="22">
        <v>90</v>
      </c>
    </row>
    <row r="63" spans="1:21" ht="57" customHeight="1" x14ac:dyDescent="0.25">
      <c r="A63" s="191" t="s">
        <v>101</v>
      </c>
      <c r="B63" s="191" t="s">
        <v>104</v>
      </c>
      <c r="C63" s="195" t="s">
        <v>105</v>
      </c>
      <c r="D63" s="197" t="s">
        <v>47</v>
      </c>
      <c r="E63" s="197" t="s">
        <v>106</v>
      </c>
      <c r="F63" s="201">
        <v>1039086.6</v>
      </c>
      <c r="G63" s="208">
        <v>1042206.2</v>
      </c>
      <c r="H63" s="201">
        <v>1017792.2</v>
      </c>
      <c r="I63" s="201">
        <v>1002351.9</v>
      </c>
      <c r="J63" s="201">
        <v>986606</v>
      </c>
      <c r="K63" s="201">
        <v>986606</v>
      </c>
      <c r="L63" s="201">
        <v>986606</v>
      </c>
      <c r="M63" s="54" t="str">
        <f>'[1]004.01 катег.25+стип.'!A27</f>
        <v>Количество лиц, получивших денежные компенсации, взамен льгот</v>
      </c>
      <c r="N63" s="25" t="s">
        <v>151</v>
      </c>
      <c r="O63" s="105" t="s">
        <v>143</v>
      </c>
      <c r="P63" s="105">
        <v>36381</v>
      </c>
      <c r="Q63" s="105">
        <v>35645</v>
      </c>
      <c r="R63" s="105">
        <v>35371</v>
      </c>
      <c r="S63" s="105">
        <v>35096</v>
      </c>
      <c r="T63" s="105">
        <v>35096</v>
      </c>
      <c r="U63" s="105">
        <v>35096</v>
      </c>
    </row>
    <row r="64" spans="1:21" ht="54" customHeight="1" x14ac:dyDescent="0.25">
      <c r="A64" s="192"/>
      <c r="B64" s="192"/>
      <c r="C64" s="196"/>
      <c r="D64" s="204"/>
      <c r="E64" s="204"/>
      <c r="F64" s="202"/>
      <c r="G64" s="209"/>
      <c r="H64" s="202"/>
      <c r="I64" s="202"/>
      <c r="J64" s="202"/>
      <c r="K64" s="202"/>
      <c r="L64" s="202"/>
      <c r="M64" s="54" t="str">
        <f>'[1]004.01 катег.25+стип.'!A28</f>
        <v>Количество ветеранов ВОВ, получивших ежемесячную пожизненную стипендию</v>
      </c>
      <c r="N64" s="25" t="s">
        <v>151</v>
      </c>
      <c r="O64" s="25">
        <v>3000</v>
      </c>
      <c r="P64" s="25">
        <v>28</v>
      </c>
      <c r="Q64" s="25">
        <v>21</v>
      </c>
      <c r="R64" s="25">
        <v>16</v>
      </c>
      <c r="S64" s="25">
        <v>12</v>
      </c>
      <c r="T64" s="25">
        <v>12</v>
      </c>
      <c r="U64" s="25">
        <v>12</v>
      </c>
    </row>
    <row r="65" spans="1:21" ht="58.5" customHeight="1" x14ac:dyDescent="0.25">
      <c r="A65" s="191" t="s">
        <v>101</v>
      </c>
      <c r="B65" s="191" t="s">
        <v>107</v>
      </c>
      <c r="C65" s="195" t="s">
        <v>108</v>
      </c>
      <c r="D65" s="204"/>
      <c r="E65" s="204"/>
      <c r="F65" s="201">
        <f>7243.5+3227.6</f>
        <v>10471.1</v>
      </c>
      <c r="G65" s="208">
        <v>6016.7</v>
      </c>
      <c r="H65" s="201">
        <v>4903.3</v>
      </c>
      <c r="I65" s="201">
        <v>4279.6000000000004</v>
      </c>
      <c r="J65" s="201">
        <v>3768.3</v>
      </c>
      <c r="K65" s="201">
        <v>3768.3</v>
      </c>
      <c r="L65" s="201">
        <v>3768.3</v>
      </c>
      <c r="M65" s="54" t="str">
        <f>'[1]004.02 ВОВ'!A27</f>
        <v>Количество ветеранов ВОВ, получивших ежегодное дополнительное денежное пособие к 9 маю</v>
      </c>
      <c r="N65" s="25" t="s">
        <v>151</v>
      </c>
      <c r="O65" s="44" t="s">
        <v>144</v>
      </c>
      <c r="P65" s="105">
        <v>387</v>
      </c>
      <c r="Q65" s="105">
        <v>313</v>
      </c>
      <c r="R65" s="105">
        <v>274</v>
      </c>
      <c r="S65" s="105">
        <v>242</v>
      </c>
      <c r="T65" s="105">
        <v>209</v>
      </c>
      <c r="U65" s="105">
        <v>184</v>
      </c>
    </row>
    <row r="66" spans="1:21" ht="50.25" customHeight="1" x14ac:dyDescent="0.25">
      <c r="A66" s="192"/>
      <c r="B66" s="192"/>
      <c r="C66" s="196"/>
      <c r="D66" s="198"/>
      <c r="E66" s="198"/>
      <c r="F66" s="202"/>
      <c r="G66" s="209"/>
      <c r="H66" s="202"/>
      <c r="I66" s="202"/>
      <c r="J66" s="202"/>
      <c r="K66" s="202"/>
      <c r="L66" s="202"/>
      <c r="M66" s="54" t="str">
        <f>'[1]004.02 ВОВ'!A28</f>
        <v>Количество ветеранов ВОВ, получивших единовременное  денежное пособие к 9 маю</v>
      </c>
      <c r="N66" s="25" t="s">
        <v>151</v>
      </c>
      <c r="O66" s="44" t="s">
        <v>145</v>
      </c>
      <c r="P66" s="105">
        <v>387</v>
      </c>
      <c r="Q66" s="105">
        <v>313</v>
      </c>
      <c r="R66" s="105">
        <v>274</v>
      </c>
      <c r="S66" s="105">
        <v>242</v>
      </c>
      <c r="T66" s="105">
        <v>209</v>
      </c>
      <c r="U66" s="105">
        <v>184</v>
      </c>
    </row>
    <row r="67" spans="1:21" ht="63.75" customHeight="1" x14ac:dyDescent="0.25">
      <c r="A67" s="24" t="s">
        <v>101</v>
      </c>
      <c r="B67" s="24" t="s">
        <v>109</v>
      </c>
      <c r="C67" s="54" t="s">
        <v>110</v>
      </c>
      <c r="D67" s="106" t="s">
        <v>47</v>
      </c>
      <c r="E67" s="106" t="s">
        <v>47</v>
      </c>
      <c r="F67" s="28">
        <v>7195.8</v>
      </c>
      <c r="G67" s="29">
        <v>11875.5</v>
      </c>
      <c r="H67" s="28">
        <v>9714.2999999999993</v>
      </c>
      <c r="I67" s="28">
        <v>23636.400000000001</v>
      </c>
      <c r="J67" s="28">
        <v>23893.4</v>
      </c>
      <c r="K67" s="53">
        <v>23893.4</v>
      </c>
      <c r="L67" s="53">
        <v>23893.4</v>
      </c>
      <c r="M67" s="54" t="str">
        <f>'[1]004.03 рит.пос.'!A27</f>
        <v>Размеры ритуального пособия (погребение) не ниже уровня базового пособия</v>
      </c>
      <c r="N67" s="25" t="s">
        <v>111</v>
      </c>
      <c r="O67" s="107" t="s">
        <v>146</v>
      </c>
      <c r="P67" s="107">
        <v>1438</v>
      </c>
      <c r="Q67" s="107">
        <v>1438</v>
      </c>
      <c r="R67" s="107">
        <v>5000</v>
      </c>
      <c r="S67" s="107">
        <v>5000</v>
      </c>
      <c r="T67" s="107">
        <v>5000</v>
      </c>
      <c r="U67" s="107">
        <v>5000</v>
      </c>
    </row>
    <row r="68" spans="1:21" ht="86.25" customHeight="1" x14ac:dyDescent="0.25">
      <c r="A68" s="24" t="s">
        <v>101</v>
      </c>
      <c r="B68" s="24" t="s">
        <v>112</v>
      </c>
      <c r="C68" s="54" t="s">
        <v>113</v>
      </c>
      <c r="D68" s="106" t="s">
        <v>47</v>
      </c>
      <c r="E68" s="106" t="s">
        <v>114</v>
      </c>
      <c r="F68" s="28"/>
      <c r="G68" s="29">
        <v>1000</v>
      </c>
      <c r="H68" s="28">
        <v>1100</v>
      </c>
      <c r="I68" s="28">
        <v>1200</v>
      </c>
      <c r="J68" s="28">
        <v>1300</v>
      </c>
      <c r="K68" s="28">
        <v>1300</v>
      </c>
      <c r="L68" s="28">
        <v>1300</v>
      </c>
      <c r="M68" s="108" t="str">
        <f>'[1]004.04 коман расх'!A27</f>
        <v>Количество семей и близких родственников, получивших компенсацию расходов на проезд к месту захоронения и обратно</v>
      </c>
      <c r="N68" s="107" t="s">
        <v>151</v>
      </c>
      <c r="O68" s="107">
        <v>0</v>
      </c>
      <c r="P68" s="107">
        <v>5</v>
      </c>
      <c r="Q68" s="107">
        <v>10</v>
      </c>
      <c r="R68" s="107">
        <v>10</v>
      </c>
      <c r="S68" s="107">
        <v>10</v>
      </c>
      <c r="T68" s="107">
        <v>10</v>
      </c>
      <c r="U68" s="107">
        <v>10</v>
      </c>
    </row>
    <row r="69" spans="1:21" ht="15.75" customHeight="1" x14ac:dyDescent="0.25">
      <c r="A69" s="45"/>
      <c r="B69" s="45"/>
      <c r="C69" s="109"/>
      <c r="D69" s="110"/>
      <c r="E69" s="111"/>
      <c r="F69" s="110"/>
      <c r="G69" s="84"/>
      <c r="H69" s="83"/>
      <c r="I69" s="112"/>
      <c r="J69" s="112"/>
      <c r="K69" s="112"/>
      <c r="L69" s="112"/>
      <c r="M69" s="47"/>
      <c r="N69" s="46"/>
      <c r="O69" s="113"/>
      <c r="P69" s="113"/>
      <c r="Q69" s="113"/>
      <c r="R69" s="113"/>
      <c r="S69" s="113"/>
    </row>
    <row r="70" spans="1:21" ht="111.75" customHeight="1" x14ac:dyDescent="0.25">
      <c r="A70" s="16" t="s">
        <v>115</v>
      </c>
      <c r="B70" s="16"/>
      <c r="C70" s="17" t="s">
        <v>116</v>
      </c>
      <c r="D70" s="17"/>
      <c r="E70" s="18"/>
      <c r="F70" s="19">
        <f>SUM(F71:F80)</f>
        <v>2925843.3000000003</v>
      </c>
      <c r="G70" s="19">
        <f t="shared" ref="G70:L70" si="4">SUM(G71:G80)</f>
        <v>2013985.1999999997</v>
      </c>
      <c r="H70" s="19">
        <f t="shared" si="4"/>
        <v>3015523.9000000004</v>
      </c>
      <c r="I70" s="19">
        <f t="shared" si="4"/>
        <v>3181833.8</v>
      </c>
      <c r="J70" s="19">
        <f t="shared" si="4"/>
        <v>3214325.7</v>
      </c>
      <c r="K70" s="19">
        <f t="shared" si="4"/>
        <v>3214325.7</v>
      </c>
      <c r="L70" s="19">
        <f t="shared" si="4"/>
        <v>3214325.7</v>
      </c>
      <c r="M70" s="17" t="s">
        <v>117</v>
      </c>
      <c r="N70" s="22" t="s">
        <v>23</v>
      </c>
      <c r="O70" s="22"/>
      <c r="P70" s="22">
        <v>80</v>
      </c>
      <c r="Q70" s="22">
        <v>80</v>
      </c>
      <c r="R70" s="22">
        <v>80</v>
      </c>
      <c r="S70" s="22">
        <v>80</v>
      </c>
      <c r="T70" s="22">
        <v>80</v>
      </c>
      <c r="U70" s="22">
        <v>80</v>
      </c>
    </row>
    <row r="71" spans="1:21" ht="39" customHeight="1" x14ac:dyDescent="0.25">
      <c r="A71" s="191" t="s">
        <v>115</v>
      </c>
      <c r="B71" s="191" t="s">
        <v>118</v>
      </c>
      <c r="C71" s="197" t="s">
        <v>119</v>
      </c>
      <c r="D71" s="197" t="s">
        <v>120</v>
      </c>
      <c r="E71" s="197" t="s">
        <v>121</v>
      </c>
      <c r="F71" s="188">
        <v>2140912.2999999998</v>
      </c>
      <c r="G71" s="205">
        <v>1206773.2</v>
      </c>
      <c r="H71" s="188">
        <v>1990576.5</v>
      </c>
      <c r="I71" s="188">
        <v>2065121.5</v>
      </c>
      <c r="J71" s="188">
        <v>2010635.2</v>
      </c>
      <c r="K71" s="188">
        <v>2010635.2</v>
      </c>
      <c r="L71" s="188">
        <v>2010635.2</v>
      </c>
      <c r="M71" s="114" t="str">
        <f>'[1]005.01(пос.+обуч.+ООР+ФРН+Сзан)'!A27</f>
        <v>Количество получающих пособия</v>
      </c>
      <c r="N71" s="115" t="s">
        <v>151</v>
      </c>
      <c r="O71" s="116">
        <v>555</v>
      </c>
      <c r="P71" s="116">
        <v>872</v>
      </c>
      <c r="Q71" s="116">
        <v>717</v>
      </c>
      <c r="R71" s="116">
        <v>741</v>
      </c>
      <c r="S71" s="116">
        <v>792</v>
      </c>
      <c r="T71" s="116">
        <v>792</v>
      </c>
      <c r="U71" s="116">
        <v>792</v>
      </c>
    </row>
    <row r="72" spans="1:21" ht="63" customHeight="1" x14ac:dyDescent="0.25">
      <c r="A72" s="203"/>
      <c r="B72" s="203"/>
      <c r="C72" s="204"/>
      <c r="D72" s="204"/>
      <c r="E72" s="204"/>
      <c r="F72" s="189"/>
      <c r="G72" s="206"/>
      <c r="H72" s="189"/>
      <c r="I72" s="189"/>
      <c r="J72" s="189"/>
      <c r="K72" s="189"/>
      <c r="L72" s="189"/>
      <c r="M72" s="114" t="str">
        <f>'[1]005.01(пос.+обуч.+ООР+ФРН+Сзан)'!A28</f>
        <v>Доля безработных граждан, трудоустроенных после обучения, переобучения повышения квалификации</v>
      </c>
      <c r="N72" s="115" t="s">
        <v>23</v>
      </c>
      <c r="O72" s="117">
        <v>70</v>
      </c>
      <c r="P72" s="117">
        <v>60</v>
      </c>
      <c r="Q72" s="117">
        <v>60</v>
      </c>
      <c r="R72" s="117">
        <v>60</v>
      </c>
      <c r="S72" s="117">
        <v>60</v>
      </c>
      <c r="T72" s="117">
        <v>60</v>
      </c>
      <c r="U72" s="117">
        <v>60</v>
      </c>
    </row>
    <row r="73" spans="1:21" ht="70.150000000000006" customHeight="1" x14ac:dyDescent="0.25">
      <c r="A73" s="203"/>
      <c r="B73" s="203"/>
      <c r="C73" s="204"/>
      <c r="D73" s="204"/>
      <c r="E73" s="204"/>
      <c r="F73" s="189"/>
      <c r="G73" s="206"/>
      <c r="H73" s="189"/>
      <c r="I73" s="189"/>
      <c r="J73" s="189"/>
      <c r="K73" s="189"/>
      <c r="L73" s="189"/>
      <c r="M73" s="114" t="str">
        <f>'[1]005.01(пос.+обуч.+ООР+ФРН+Сзан)'!A29</f>
        <v>Количество безработных охваченных по линии оплачиваемых общественных работ (ООР)</v>
      </c>
      <c r="N73" s="115" t="s">
        <v>89</v>
      </c>
      <c r="O73" s="117">
        <v>16</v>
      </c>
      <c r="P73" s="117">
        <v>16</v>
      </c>
      <c r="Q73" s="117">
        <v>15</v>
      </c>
      <c r="R73" s="117">
        <v>15</v>
      </c>
      <c r="S73" s="117">
        <v>15</v>
      </c>
      <c r="T73" s="117">
        <v>15</v>
      </c>
      <c r="U73" s="117">
        <v>15</v>
      </c>
    </row>
    <row r="74" spans="1:21" ht="57.75" customHeight="1" x14ac:dyDescent="0.25">
      <c r="A74" s="203"/>
      <c r="B74" s="203"/>
      <c r="C74" s="204"/>
      <c r="D74" s="204"/>
      <c r="E74" s="204"/>
      <c r="F74" s="189"/>
      <c r="G74" s="206"/>
      <c r="H74" s="189"/>
      <c r="I74" s="189"/>
      <c r="J74" s="189"/>
      <c r="K74" s="189"/>
      <c r="L74" s="189"/>
      <c r="M74" s="114" t="str">
        <f>'[1]005.01(пос.+обуч.+ООР+ФРН+Сзан)'!A30</f>
        <v>Количество граждан получивших консультацию по профориентации</v>
      </c>
      <c r="N74" s="115" t="s">
        <v>89</v>
      </c>
      <c r="O74" s="118">
        <v>41</v>
      </c>
      <c r="P74" s="117">
        <v>41</v>
      </c>
      <c r="Q74" s="117">
        <v>41</v>
      </c>
      <c r="R74" s="117">
        <v>41</v>
      </c>
      <c r="S74" s="117">
        <v>41</v>
      </c>
      <c r="T74" s="117">
        <v>41</v>
      </c>
      <c r="U74" s="117">
        <v>41</v>
      </c>
    </row>
    <row r="75" spans="1:21" ht="67.5" customHeight="1" x14ac:dyDescent="0.25">
      <c r="A75" s="192"/>
      <c r="B75" s="192"/>
      <c r="C75" s="198"/>
      <c r="D75" s="204"/>
      <c r="E75" s="198"/>
      <c r="F75" s="190"/>
      <c r="G75" s="207"/>
      <c r="H75" s="190"/>
      <c r="I75" s="190"/>
      <c r="J75" s="190"/>
      <c r="K75" s="190"/>
      <c r="L75" s="190"/>
      <c r="M75" s="114" t="str">
        <f>'[1]005.01(пос.+обуч.+ООР+ФРН+Сзан)'!A31</f>
        <v>Количество граждан получивших социальную помощь на основе социального контракта</v>
      </c>
      <c r="N75" s="115" t="s">
        <v>89</v>
      </c>
      <c r="O75" s="118">
        <v>20</v>
      </c>
      <c r="P75" s="117">
        <v>13.3</v>
      </c>
      <c r="Q75" s="117">
        <v>11.7</v>
      </c>
      <c r="R75" s="117">
        <v>10</v>
      </c>
      <c r="S75" s="117">
        <v>10.5</v>
      </c>
      <c r="T75" s="117">
        <v>10.5</v>
      </c>
      <c r="U75" s="117">
        <v>10.5</v>
      </c>
    </row>
    <row r="76" spans="1:21" ht="59.25" customHeight="1" x14ac:dyDescent="0.25">
      <c r="A76" s="191" t="s">
        <v>115</v>
      </c>
      <c r="B76" s="193" t="s">
        <v>122</v>
      </c>
      <c r="C76" s="195" t="s">
        <v>123</v>
      </c>
      <c r="D76" s="204"/>
      <c r="E76" s="197" t="s">
        <v>124</v>
      </c>
      <c r="F76" s="183">
        <f>140161.2+869</f>
        <v>141030.20000000001</v>
      </c>
      <c r="G76" s="199">
        <f>131637.5+16576.4</f>
        <v>148213.9</v>
      </c>
      <c r="H76" s="183">
        <v>161972.1</v>
      </c>
      <c r="I76" s="183">
        <v>162691.9</v>
      </c>
      <c r="J76" s="183">
        <v>162396.9</v>
      </c>
      <c r="K76" s="183">
        <v>162396.9</v>
      </c>
      <c r="L76" s="183">
        <v>162396.9</v>
      </c>
      <c r="M76" s="54" t="str">
        <f>'[1]005.02(адм.расх.БГУСЗ+ЦТГ+СКНТ)'!A27</f>
        <v>Количество безработных, трудоустроенных в результате посещения Ярмарки вакансий</v>
      </c>
      <c r="N76" s="25" t="s">
        <v>151</v>
      </c>
      <c r="O76" s="56">
        <v>1000</v>
      </c>
      <c r="P76" s="56">
        <v>1100</v>
      </c>
      <c r="Q76" s="56">
        <v>1200</v>
      </c>
      <c r="R76" s="56">
        <v>1200</v>
      </c>
      <c r="S76" s="56">
        <v>1200</v>
      </c>
      <c r="T76" s="56">
        <v>1200</v>
      </c>
      <c r="U76" s="56">
        <v>1200</v>
      </c>
    </row>
    <row r="77" spans="1:21" ht="51" customHeight="1" x14ac:dyDescent="0.25">
      <c r="A77" s="192"/>
      <c r="B77" s="194"/>
      <c r="C77" s="196"/>
      <c r="D77" s="198"/>
      <c r="E77" s="198"/>
      <c r="F77" s="184"/>
      <c r="G77" s="200"/>
      <c r="H77" s="184"/>
      <c r="I77" s="184"/>
      <c r="J77" s="184"/>
      <c r="K77" s="184"/>
      <c r="L77" s="184"/>
      <c r="M77" s="54" t="str">
        <f>'[1]005.02(адм.расх.БГУСЗ+ЦТГ+СКНТ)'!A28</f>
        <v xml:space="preserve">Содействие в трудоустройстве </v>
      </c>
      <c r="N77" s="25" t="s">
        <v>89</v>
      </c>
      <c r="O77" s="98">
        <v>22</v>
      </c>
      <c r="P77" s="98">
        <v>21</v>
      </c>
      <c r="Q77" s="98">
        <v>17.899999999999999</v>
      </c>
      <c r="R77" s="98">
        <v>17.899999999999999</v>
      </c>
      <c r="S77" s="98">
        <v>17.899999999999999</v>
      </c>
      <c r="T77" s="98">
        <v>17.899999999999999</v>
      </c>
      <c r="U77" s="98">
        <v>17.899999999999999</v>
      </c>
    </row>
    <row r="78" spans="1:21" ht="85.5" customHeight="1" x14ac:dyDescent="0.25">
      <c r="A78" s="185" t="s">
        <v>115</v>
      </c>
      <c r="B78" s="185" t="s">
        <v>125</v>
      </c>
      <c r="C78" s="186" t="s">
        <v>126</v>
      </c>
      <c r="D78" s="187" t="s">
        <v>47</v>
      </c>
      <c r="E78" s="187" t="s">
        <v>114</v>
      </c>
      <c r="F78" s="182">
        <v>636627.19999999995</v>
      </c>
      <c r="G78" s="181">
        <v>658998.1</v>
      </c>
      <c r="H78" s="182">
        <v>862975.3</v>
      </c>
      <c r="I78" s="182">
        <v>954020.4</v>
      </c>
      <c r="J78" s="182">
        <v>1041293.6</v>
      </c>
      <c r="K78" s="182">
        <v>1041293.6</v>
      </c>
      <c r="L78" s="182">
        <v>1041293.6</v>
      </c>
      <c r="M78" s="54" t="str">
        <f>'[1]005.03 -71011'!A27</f>
        <v>Соотношение среднемесячного размера пособия по беременности и родам к 10 расчетным показателям, в % (в условиях не высокогорья)</v>
      </c>
      <c r="N78" s="25" t="s">
        <v>23</v>
      </c>
      <c r="O78" s="58">
        <v>95</v>
      </c>
      <c r="P78" s="58">
        <v>93.7</v>
      </c>
      <c r="Q78" s="58">
        <v>102.5</v>
      </c>
      <c r="R78" s="58">
        <v>103.1</v>
      </c>
      <c r="S78" s="98">
        <v>103.8</v>
      </c>
      <c r="T78" s="98">
        <v>103.8</v>
      </c>
      <c r="U78" s="98">
        <v>103.8</v>
      </c>
    </row>
    <row r="79" spans="1:21" ht="87" customHeight="1" x14ac:dyDescent="0.25">
      <c r="A79" s="185"/>
      <c r="B79" s="185"/>
      <c r="C79" s="186"/>
      <c r="D79" s="187"/>
      <c r="E79" s="187"/>
      <c r="F79" s="182"/>
      <c r="G79" s="181"/>
      <c r="H79" s="182"/>
      <c r="I79" s="182"/>
      <c r="J79" s="182"/>
      <c r="K79" s="182"/>
      <c r="L79" s="182"/>
      <c r="M79" s="54" t="str">
        <f>'[1]005.03 -71011'!A28</f>
        <v>Соотношение среднемесячного размера пособия по беременности и родам к среднемесячной заработной плате, в % ( в условиях высокогорья)</v>
      </c>
      <c r="N79" s="25" t="s">
        <v>23</v>
      </c>
      <c r="O79" s="107">
        <v>29.8</v>
      </c>
      <c r="P79" s="107">
        <v>39.1</v>
      </c>
      <c r="Q79" s="107">
        <v>36.1</v>
      </c>
      <c r="R79" s="107">
        <v>36.700000000000003</v>
      </c>
      <c r="S79" s="107">
        <v>36.700000000000003</v>
      </c>
      <c r="T79" s="107">
        <v>36.700000000000003</v>
      </c>
      <c r="U79" s="107">
        <v>36.700000000000003</v>
      </c>
    </row>
    <row r="80" spans="1:21" ht="78" customHeight="1" x14ac:dyDescent="0.25">
      <c r="A80" s="24" t="s">
        <v>115</v>
      </c>
      <c r="B80" s="24" t="s">
        <v>127</v>
      </c>
      <c r="C80" s="54" t="s">
        <v>128</v>
      </c>
      <c r="D80" s="27" t="s">
        <v>120</v>
      </c>
      <c r="E80" s="44" t="s">
        <v>120</v>
      </c>
      <c r="F80" s="28">
        <v>7273.6</v>
      </c>
      <c r="G80" s="29"/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54" t="str">
        <f>'[1]005.04(Бес% кредит)'!A27</f>
        <v>Количество участников социального контракта, получившие беспроцентный кредит</v>
      </c>
      <c r="N80" s="25" t="s">
        <v>151</v>
      </c>
      <c r="O80" s="25">
        <v>330</v>
      </c>
      <c r="P80" s="25">
        <v>1000</v>
      </c>
      <c r="Q80" s="25">
        <v>1000</v>
      </c>
      <c r="R80" s="25">
        <v>1000</v>
      </c>
      <c r="S80" s="25">
        <v>1000</v>
      </c>
      <c r="T80" s="25">
        <v>1000</v>
      </c>
      <c r="U80" s="25">
        <v>1000</v>
      </c>
    </row>
    <row r="81" spans="1:21" ht="13.9" customHeight="1" x14ac:dyDescent="0.25">
      <c r="A81" s="45"/>
      <c r="B81" s="45"/>
      <c r="C81" s="119"/>
      <c r="D81" s="119"/>
      <c r="E81" s="120"/>
      <c r="F81" s="112"/>
      <c r="G81" s="121"/>
      <c r="H81" s="112"/>
      <c r="I81" s="112"/>
      <c r="J81" s="112"/>
      <c r="K81" s="112"/>
      <c r="L81" s="112"/>
      <c r="M81" s="47"/>
      <c r="N81" s="46"/>
      <c r="O81" s="46"/>
      <c r="P81" s="46"/>
      <c r="Q81" s="46"/>
      <c r="R81" s="46"/>
      <c r="S81" s="46"/>
    </row>
    <row r="82" spans="1:21" ht="54" customHeight="1" x14ac:dyDescent="0.25">
      <c r="A82" s="16" t="s">
        <v>129</v>
      </c>
      <c r="B82" s="16"/>
      <c r="C82" s="17" t="s">
        <v>130</v>
      </c>
      <c r="D82" s="17"/>
      <c r="E82" s="18"/>
      <c r="F82" s="19">
        <f>SUM(F83:F84)</f>
        <v>14885.8</v>
      </c>
      <c r="G82" s="20">
        <f>SUM(G83:G84)</f>
        <v>28651.200000000001</v>
      </c>
      <c r="H82" s="19">
        <f>H83+H84</f>
        <v>41468.800000000003</v>
      </c>
      <c r="I82" s="19">
        <f>I83+I84</f>
        <v>47914.399999999994</v>
      </c>
      <c r="J82" s="19">
        <f>J83+J84</f>
        <v>54360</v>
      </c>
      <c r="K82" s="19">
        <f>K83+K84</f>
        <v>54360</v>
      </c>
      <c r="L82" s="19">
        <f>L83+L84</f>
        <v>54360</v>
      </c>
      <c r="M82" s="17" t="s">
        <v>131</v>
      </c>
      <c r="N82" s="22" t="s">
        <v>83</v>
      </c>
      <c r="O82" s="22"/>
      <c r="P82" s="22">
        <v>1095</v>
      </c>
      <c r="Q82" s="22">
        <v>1095</v>
      </c>
      <c r="R82" s="22">
        <v>1100</v>
      </c>
      <c r="S82" s="22">
        <v>1100</v>
      </c>
      <c r="T82" s="22">
        <v>1100</v>
      </c>
      <c r="U82" s="22">
        <v>1100</v>
      </c>
    </row>
    <row r="83" spans="1:21" ht="103.5" customHeight="1" x14ac:dyDescent="0.25">
      <c r="A83" s="122" t="s">
        <v>129</v>
      </c>
      <c r="B83" s="123" t="s">
        <v>132</v>
      </c>
      <c r="C83" s="71" t="s">
        <v>133</v>
      </c>
      <c r="D83" s="178" t="s">
        <v>134</v>
      </c>
      <c r="E83" s="75" t="s">
        <v>134</v>
      </c>
      <c r="F83" s="124">
        <v>14885.8</v>
      </c>
      <c r="G83" s="125">
        <v>28651.200000000001</v>
      </c>
      <c r="H83" s="124">
        <v>28577.599999999999</v>
      </c>
      <c r="I83" s="124">
        <v>28577.599999999999</v>
      </c>
      <c r="J83" s="124">
        <v>28577.599999999999</v>
      </c>
      <c r="K83" s="124">
        <v>28577.599999999999</v>
      </c>
      <c r="L83" s="124">
        <v>28577.599999999999</v>
      </c>
      <c r="M83" s="126" t="str">
        <f>'[1]006.01'!A27</f>
        <v>Количество лиц, получившие социальные услуги (психологические, медицинские, услуги шелтера): пострадавшие от семейного насилия и совершившие семейное насилие</v>
      </c>
      <c r="N83" s="68" t="s">
        <v>151</v>
      </c>
      <c r="O83" s="127">
        <v>1095</v>
      </c>
      <c r="P83" s="127">
        <v>1095</v>
      </c>
      <c r="Q83" s="127">
        <v>1100</v>
      </c>
      <c r="R83" s="127">
        <v>1100</v>
      </c>
      <c r="S83" s="127">
        <v>1100</v>
      </c>
      <c r="T83" s="127">
        <v>1100</v>
      </c>
      <c r="U83" s="127">
        <v>1100</v>
      </c>
    </row>
    <row r="84" spans="1:21" ht="65.25" customHeight="1" x14ac:dyDescent="0.25">
      <c r="A84" s="128" t="s">
        <v>115</v>
      </c>
      <c r="B84" s="123" t="s">
        <v>135</v>
      </c>
      <c r="C84" s="129" t="s">
        <v>136</v>
      </c>
      <c r="D84" s="179"/>
      <c r="E84" s="75" t="s">
        <v>134</v>
      </c>
      <c r="F84" s="124"/>
      <c r="G84" s="130"/>
      <c r="H84" s="124">
        <v>12891.2</v>
      </c>
      <c r="I84" s="124">
        <v>19336.8</v>
      </c>
      <c r="J84" s="124">
        <v>25782.400000000001</v>
      </c>
      <c r="K84" s="124">
        <v>25782.400000000001</v>
      </c>
      <c r="L84" s="124">
        <v>25782.400000000001</v>
      </c>
      <c r="M84" s="59" t="str">
        <f>'[1]006.02 '!A27</f>
        <v>Число новых государственных кризисных центров</v>
      </c>
      <c r="N84" s="68" t="s">
        <v>147</v>
      </c>
      <c r="O84" s="123">
        <v>0</v>
      </c>
      <c r="P84" s="123">
        <v>0</v>
      </c>
      <c r="Q84" s="123">
        <v>2</v>
      </c>
      <c r="R84" s="123">
        <v>3</v>
      </c>
      <c r="S84" s="123">
        <v>4</v>
      </c>
      <c r="T84" s="123">
        <v>5</v>
      </c>
      <c r="U84" s="123">
        <v>6</v>
      </c>
    </row>
    <row r="85" spans="1:21" ht="15" customHeight="1" x14ac:dyDescent="0.25">
      <c r="A85" s="131"/>
      <c r="B85" s="132"/>
      <c r="C85" s="82"/>
      <c r="D85" s="133"/>
      <c r="E85" s="133"/>
      <c r="F85" s="134"/>
      <c r="G85" s="134"/>
      <c r="H85" s="134"/>
      <c r="I85" s="134"/>
      <c r="J85" s="134"/>
      <c r="K85" s="134"/>
      <c r="L85" s="134"/>
      <c r="M85" s="135"/>
      <c r="N85" s="136"/>
      <c r="O85" s="132"/>
      <c r="P85" s="132"/>
      <c r="Q85" s="132"/>
      <c r="R85" s="132"/>
      <c r="S85" s="132"/>
    </row>
    <row r="86" spans="1:21" x14ac:dyDescent="0.25">
      <c r="A86" s="180" t="s">
        <v>137</v>
      </c>
      <c r="B86" s="180"/>
      <c r="C86" s="180"/>
      <c r="D86" s="137"/>
      <c r="E86" s="138">
        <v>31</v>
      </c>
      <c r="F86" s="138"/>
      <c r="G86" s="138"/>
      <c r="H86" s="139"/>
      <c r="I86" s="139"/>
      <c r="J86" s="139"/>
      <c r="K86" s="139"/>
      <c r="L86" s="139"/>
      <c r="M86" s="140"/>
      <c r="N86" s="140"/>
      <c r="O86" s="141"/>
      <c r="P86" s="141"/>
      <c r="Q86" s="141"/>
      <c r="R86" s="141"/>
      <c r="S86" s="141"/>
    </row>
    <row r="87" spans="1:21" ht="11.25" customHeight="1" x14ac:dyDescent="0.25">
      <c r="A87" s="52"/>
      <c r="B87" s="52"/>
      <c r="C87" s="52"/>
      <c r="D87" s="52"/>
      <c r="E87" s="142"/>
      <c r="F87" s="142"/>
      <c r="G87" s="142"/>
      <c r="H87" s="139"/>
      <c r="I87" s="139"/>
      <c r="J87" s="139"/>
      <c r="K87" s="139"/>
      <c r="L87" s="139"/>
      <c r="M87" s="46"/>
      <c r="N87" s="46"/>
      <c r="O87" s="52"/>
      <c r="P87" s="52"/>
      <c r="Q87" s="52"/>
      <c r="R87" s="52"/>
      <c r="S87" s="52"/>
    </row>
    <row r="88" spans="1:21" ht="15.75" x14ac:dyDescent="0.25">
      <c r="A88" s="143"/>
      <c r="B88" s="144"/>
      <c r="C88" s="145" t="s">
        <v>138</v>
      </c>
      <c r="D88" s="146"/>
      <c r="E88" s="147"/>
      <c r="F88" s="148">
        <f>F18+F42+F62+F70+F82+F9</f>
        <v>21213600.800000001</v>
      </c>
      <c r="G88" s="148">
        <f t="shared" ref="F88:L88" si="5">G18+G42+G62+G70+G82+G9</f>
        <v>23300431.699999996</v>
      </c>
      <c r="H88" s="148">
        <f t="shared" si="5"/>
        <v>40406630.899999999</v>
      </c>
      <c r="I88" s="148">
        <f t="shared" si="5"/>
        <v>42024310</v>
      </c>
      <c r="J88" s="148">
        <f t="shared" si="5"/>
        <v>42862748.900000006</v>
      </c>
      <c r="K88" s="148">
        <f t="shared" si="5"/>
        <v>42862748.900000006</v>
      </c>
      <c r="L88" s="148">
        <f t="shared" si="5"/>
        <v>42862748.900000006</v>
      </c>
      <c r="M88" s="46"/>
      <c r="N88" s="46"/>
      <c r="O88" s="52"/>
      <c r="P88" s="52"/>
      <c r="Q88" s="52"/>
      <c r="R88" s="52"/>
      <c r="S88" s="52"/>
    </row>
    <row r="89" spans="1:21" x14ac:dyDescent="0.25">
      <c r="A89" s="149"/>
      <c r="B89" s="150"/>
      <c r="C89" s="151" t="s">
        <v>33</v>
      </c>
      <c r="D89" s="152"/>
      <c r="E89" s="52"/>
      <c r="F89" s="153"/>
      <c r="G89" s="153"/>
      <c r="H89" s="154"/>
      <c r="I89" s="155"/>
      <c r="J89" s="154"/>
      <c r="K89" s="154"/>
      <c r="L89" s="154"/>
      <c r="M89" s="46"/>
      <c r="N89" s="46"/>
      <c r="O89" s="52"/>
      <c r="P89" s="52"/>
      <c r="Q89" s="52"/>
      <c r="R89" s="52"/>
      <c r="S89" s="52"/>
    </row>
    <row r="90" spans="1:21" x14ac:dyDescent="0.25">
      <c r="A90" s="149"/>
      <c r="B90" s="150"/>
      <c r="C90" s="156" t="s">
        <v>139</v>
      </c>
      <c r="D90" s="157"/>
      <c r="E90" s="157"/>
      <c r="F90" s="158">
        <f>869+21176406.3+3227.6</f>
        <v>21180502.900000002</v>
      </c>
      <c r="G90" s="159">
        <v>23267889.199999999</v>
      </c>
      <c r="H90" s="160">
        <v>40373959.100000001</v>
      </c>
      <c r="I90" s="161">
        <v>41994632.799999997</v>
      </c>
      <c r="J90" s="160">
        <v>42832577.799999997</v>
      </c>
      <c r="K90" s="160">
        <v>42832577.799999997</v>
      </c>
      <c r="L90" s="160">
        <v>42832577.799999997</v>
      </c>
      <c r="M90" s="46"/>
      <c r="N90" s="46"/>
      <c r="O90" s="52"/>
      <c r="P90" s="52"/>
      <c r="Q90" s="52"/>
      <c r="R90" s="52"/>
      <c r="S90" s="52"/>
    </row>
    <row r="91" spans="1:21" x14ac:dyDescent="0.25">
      <c r="A91" s="162"/>
      <c r="B91" s="163"/>
      <c r="C91" s="164" t="s">
        <v>140</v>
      </c>
      <c r="D91" s="165"/>
      <c r="E91" s="165"/>
      <c r="F91" s="166">
        <v>33097.9</v>
      </c>
      <c r="G91" s="167">
        <v>32542.5</v>
      </c>
      <c r="H91" s="167">
        <v>32671.8</v>
      </c>
      <c r="I91" s="168">
        <v>29677.200000000001</v>
      </c>
      <c r="J91" s="167">
        <v>30171.1</v>
      </c>
      <c r="K91" s="167">
        <v>30171.1</v>
      </c>
      <c r="L91" s="167">
        <v>30171.1</v>
      </c>
      <c r="M91" s="46"/>
      <c r="N91" s="46"/>
      <c r="O91" s="52"/>
      <c r="P91" s="52"/>
      <c r="Q91" s="52"/>
      <c r="R91" s="52"/>
      <c r="S91" s="52"/>
    </row>
    <row r="92" spans="1:21" ht="11.45" customHeight="1" x14ac:dyDescent="0.25">
      <c r="A92" s="141"/>
      <c r="B92" s="141"/>
      <c r="C92" s="169"/>
      <c r="D92" s="169"/>
      <c r="E92" s="141"/>
      <c r="F92" s="170"/>
      <c r="G92" s="170"/>
      <c r="H92" s="171"/>
      <c r="I92" s="171"/>
      <c r="J92" s="171"/>
      <c r="K92" s="171"/>
      <c r="L92" s="171"/>
      <c r="M92" s="46"/>
      <c r="N92" s="46"/>
      <c r="O92" s="52"/>
      <c r="P92" s="52"/>
      <c r="Q92" s="52"/>
      <c r="R92" s="52"/>
      <c r="S92" s="52"/>
    </row>
    <row r="93" spans="1:21" ht="18.75" x14ac:dyDescent="0.3">
      <c r="A93" s="173" t="s">
        <v>141</v>
      </c>
      <c r="F93" s="174">
        <f>F90+F91</f>
        <v>21213600.800000001</v>
      </c>
      <c r="G93" s="174">
        <f t="shared" ref="G93:L93" si="6">G90+G91</f>
        <v>23300431.699999999</v>
      </c>
      <c r="H93" s="174">
        <f t="shared" si="6"/>
        <v>40406630.899999999</v>
      </c>
      <c r="I93" s="174">
        <f t="shared" si="6"/>
        <v>42024310</v>
      </c>
      <c r="J93" s="174">
        <f t="shared" si="6"/>
        <v>42862748.899999999</v>
      </c>
      <c r="K93" s="174">
        <f t="shared" si="6"/>
        <v>42862748.899999999</v>
      </c>
      <c r="L93" s="174">
        <f t="shared" si="6"/>
        <v>42862748.899999999</v>
      </c>
    </row>
    <row r="94" spans="1:21" ht="15.75" x14ac:dyDescent="0.25">
      <c r="A94" s="175"/>
      <c r="F94" s="172">
        <f>F88-F93</f>
        <v>0</v>
      </c>
      <c r="G94" s="172">
        <f t="shared" ref="G94:L94" si="7">G88-G93</f>
        <v>0</v>
      </c>
      <c r="H94" s="172">
        <f t="shared" si="7"/>
        <v>0</v>
      </c>
      <c r="I94" s="172">
        <f t="shared" si="7"/>
        <v>0</v>
      </c>
      <c r="J94" s="172">
        <f t="shared" si="7"/>
        <v>0</v>
      </c>
      <c r="K94" s="172">
        <f>K88-K93</f>
        <v>0</v>
      </c>
      <c r="L94" s="172">
        <f t="shared" si="7"/>
        <v>0</v>
      </c>
    </row>
    <row r="95" spans="1:21" ht="15.75" x14ac:dyDescent="0.25">
      <c r="A95" s="175"/>
      <c r="F95" s="177"/>
      <c r="G95" s="176"/>
      <c r="H95" s="176"/>
      <c r="I95" s="176"/>
      <c r="J95" s="176"/>
      <c r="K95" s="176"/>
      <c r="L95" s="176"/>
    </row>
    <row r="96" spans="1:21" ht="18.75" x14ac:dyDescent="0.3">
      <c r="A96" s="173" t="s">
        <v>142</v>
      </c>
    </row>
  </sheetData>
  <mergeCells count="210">
    <mergeCell ref="A5:A7"/>
    <mergeCell ref="B5:B7"/>
    <mergeCell ref="C5:C7"/>
    <mergeCell ref="D5:D7"/>
    <mergeCell ref="E5:E7"/>
    <mergeCell ref="F5:L5"/>
    <mergeCell ref="M5:M7"/>
    <mergeCell ref="N5:N7"/>
    <mergeCell ref="P5:U5"/>
    <mergeCell ref="O6:O7"/>
    <mergeCell ref="P6:P7"/>
    <mergeCell ref="Q6:Q7"/>
    <mergeCell ref="R6:R7"/>
    <mergeCell ref="S6:S7"/>
    <mergeCell ref="T6:T7"/>
    <mergeCell ref="U6:U7"/>
    <mergeCell ref="G19:G21"/>
    <mergeCell ref="H19:H21"/>
    <mergeCell ref="I19:I21"/>
    <mergeCell ref="J19:J21"/>
    <mergeCell ref="K19:K21"/>
    <mergeCell ref="L19:L21"/>
    <mergeCell ref="A19:A21"/>
    <mergeCell ref="B19:B21"/>
    <mergeCell ref="C19:C21"/>
    <mergeCell ref="D19:D21"/>
    <mergeCell ref="E19:E21"/>
    <mergeCell ref="F19:F21"/>
    <mergeCell ref="G22:G25"/>
    <mergeCell ref="H22:H25"/>
    <mergeCell ref="I22:I25"/>
    <mergeCell ref="J22:J25"/>
    <mergeCell ref="K22:K25"/>
    <mergeCell ref="L22:L25"/>
    <mergeCell ref="A22:A25"/>
    <mergeCell ref="B22:B25"/>
    <mergeCell ref="C22:C25"/>
    <mergeCell ref="D22:D25"/>
    <mergeCell ref="E22:E25"/>
    <mergeCell ref="F22:F25"/>
    <mergeCell ref="G26:G27"/>
    <mergeCell ref="H26:H27"/>
    <mergeCell ref="I26:I27"/>
    <mergeCell ref="J26:J27"/>
    <mergeCell ref="K26:K27"/>
    <mergeCell ref="L26:L27"/>
    <mergeCell ref="A26:A27"/>
    <mergeCell ref="B26:B27"/>
    <mergeCell ref="C26:C27"/>
    <mergeCell ref="D26:D34"/>
    <mergeCell ref="E26:E27"/>
    <mergeCell ref="F26:F27"/>
    <mergeCell ref="A29:A30"/>
    <mergeCell ref="B29:B30"/>
    <mergeCell ref="C29:C30"/>
    <mergeCell ref="E29:E34"/>
    <mergeCell ref="L29:L30"/>
    <mergeCell ref="A31:A34"/>
    <mergeCell ref="B31:B34"/>
    <mergeCell ref="C31:C34"/>
    <mergeCell ref="F31:F34"/>
    <mergeCell ref="G31:G34"/>
    <mergeCell ref="H31:H34"/>
    <mergeCell ref="I31:I34"/>
    <mergeCell ref="J31:J34"/>
    <mergeCell ref="K31:K34"/>
    <mergeCell ref="F29:F30"/>
    <mergeCell ref="G29:G30"/>
    <mergeCell ref="H29:H30"/>
    <mergeCell ref="I29:I30"/>
    <mergeCell ref="J29:J30"/>
    <mergeCell ref="K29:K30"/>
    <mergeCell ref="L31:L34"/>
    <mergeCell ref="A43:A44"/>
    <mergeCell ref="B43:B44"/>
    <mergeCell ref="C43:C44"/>
    <mergeCell ref="D43:D60"/>
    <mergeCell ref="E43:E44"/>
    <mergeCell ref="F43:F44"/>
    <mergeCell ref="G43:G44"/>
    <mergeCell ref="H43:H44"/>
    <mergeCell ref="I43:I44"/>
    <mergeCell ref="J43:J44"/>
    <mergeCell ref="K43:K44"/>
    <mergeCell ref="L43:L44"/>
    <mergeCell ref="A45:A46"/>
    <mergeCell ref="B45:B46"/>
    <mergeCell ref="C45:C46"/>
    <mergeCell ref="E45:E46"/>
    <mergeCell ref="F45:F46"/>
    <mergeCell ref="G45:G46"/>
    <mergeCell ref="H45:H46"/>
    <mergeCell ref="A50:A52"/>
    <mergeCell ref="B50:B52"/>
    <mergeCell ref="C50:C52"/>
    <mergeCell ref="E50:E52"/>
    <mergeCell ref="F50:F52"/>
    <mergeCell ref="I45:I46"/>
    <mergeCell ref="J45:J46"/>
    <mergeCell ref="K45:K46"/>
    <mergeCell ref="L45:L46"/>
    <mergeCell ref="A47:A49"/>
    <mergeCell ref="B47:B49"/>
    <mergeCell ref="C47:C49"/>
    <mergeCell ref="E47:E49"/>
    <mergeCell ref="F47:F49"/>
    <mergeCell ref="G47:G49"/>
    <mergeCell ref="G50:G52"/>
    <mergeCell ref="H50:H52"/>
    <mergeCell ref="I50:I52"/>
    <mergeCell ref="J50:J52"/>
    <mergeCell ref="K50:K52"/>
    <mergeCell ref="L50:L52"/>
    <mergeCell ref="H47:H49"/>
    <mergeCell ref="I47:I49"/>
    <mergeCell ref="J47:J49"/>
    <mergeCell ref="K47:K49"/>
    <mergeCell ref="L47:L49"/>
    <mergeCell ref="A56:A58"/>
    <mergeCell ref="B56:B58"/>
    <mergeCell ref="C56:C58"/>
    <mergeCell ref="E56:E58"/>
    <mergeCell ref="F56:F58"/>
    <mergeCell ref="A53:A55"/>
    <mergeCell ref="B53:B55"/>
    <mergeCell ref="C53:C55"/>
    <mergeCell ref="E53:E55"/>
    <mergeCell ref="F53:F55"/>
    <mergeCell ref="G56:G58"/>
    <mergeCell ref="H56:H58"/>
    <mergeCell ref="I56:I58"/>
    <mergeCell ref="J56:J58"/>
    <mergeCell ref="K56:K58"/>
    <mergeCell ref="L56:L58"/>
    <mergeCell ref="H53:H55"/>
    <mergeCell ref="I53:I55"/>
    <mergeCell ref="J53:J55"/>
    <mergeCell ref="K53:K55"/>
    <mergeCell ref="L53:L55"/>
    <mergeCell ref="G53:G55"/>
    <mergeCell ref="H59:H60"/>
    <mergeCell ref="I59:I60"/>
    <mergeCell ref="J59:J60"/>
    <mergeCell ref="K59:K60"/>
    <mergeCell ref="L59:L60"/>
    <mergeCell ref="A63:A64"/>
    <mergeCell ref="B63:B64"/>
    <mergeCell ref="C63:C64"/>
    <mergeCell ref="D63:D66"/>
    <mergeCell ref="E63:E66"/>
    <mergeCell ref="A59:A60"/>
    <mergeCell ref="B59:B60"/>
    <mergeCell ref="C59:C60"/>
    <mergeCell ref="E59:E60"/>
    <mergeCell ref="F59:F60"/>
    <mergeCell ref="G59:G60"/>
    <mergeCell ref="L63:L64"/>
    <mergeCell ref="A65:A66"/>
    <mergeCell ref="B65:B66"/>
    <mergeCell ref="C65:C66"/>
    <mergeCell ref="F65:F66"/>
    <mergeCell ref="G65:G66"/>
    <mergeCell ref="H65:H66"/>
    <mergeCell ref="I65:I66"/>
    <mergeCell ref="J65:J66"/>
    <mergeCell ref="K65:K66"/>
    <mergeCell ref="F63:F64"/>
    <mergeCell ref="G63:G64"/>
    <mergeCell ref="H63:H64"/>
    <mergeCell ref="I63:I64"/>
    <mergeCell ref="J63:J64"/>
    <mergeCell ref="K63:K64"/>
    <mergeCell ref="L65:L66"/>
    <mergeCell ref="A71:A75"/>
    <mergeCell ref="B71:B75"/>
    <mergeCell ref="C71:C75"/>
    <mergeCell ref="D71:D77"/>
    <mergeCell ref="E71:E75"/>
    <mergeCell ref="F71:F75"/>
    <mergeCell ref="G71:G75"/>
    <mergeCell ref="H71:H75"/>
    <mergeCell ref="I71:I75"/>
    <mergeCell ref="J71:J75"/>
    <mergeCell ref="K71:K75"/>
    <mergeCell ref="L71:L75"/>
    <mergeCell ref="A76:A77"/>
    <mergeCell ref="B76:B77"/>
    <mergeCell ref="C76:C77"/>
    <mergeCell ref="E76:E77"/>
    <mergeCell ref="F76:F77"/>
    <mergeCell ref="G76:G77"/>
    <mergeCell ref="H76:H77"/>
    <mergeCell ref="D83:D84"/>
    <mergeCell ref="A86:C86"/>
    <mergeCell ref="G78:G79"/>
    <mergeCell ref="H78:H79"/>
    <mergeCell ref="I78:I79"/>
    <mergeCell ref="J78:J79"/>
    <mergeCell ref="K78:K79"/>
    <mergeCell ref="L78:L79"/>
    <mergeCell ref="I76:I77"/>
    <mergeCell ref="J76:J77"/>
    <mergeCell ref="K76:K77"/>
    <mergeCell ref="L76:L77"/>
    <mergeCell ref="A78:A79"/>
    <mergeCell ref="B78:B79"/>
    <mergeCell ref="C78:C79"/>
    <mergeCell ref="D78:D79"/>
    <mergeCell ref="E78:E79"/>
    <mergeCell ref="F78:F79"/>
  </mergeCells>
  <pageMargins left="0" right="0" top="0.39370078740157483" bottom="0.23622047244094491" header="0" footer="0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 (русск.)</vt:lpstr>
      <vt:lpstr>'Приложение 1 (русск.)'!Заголовки_для_печати</vt:lpstr>
      <vt:lpstr>'Приложение 1 (русск.)'!Область_печати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Meerim Jusupbekova</dc:creator>
  <cp:lastModifiedBy>Meerim Jusupbekova</cp:lastModifiedBy>
  <dcterms:created xsi:type="dcterms:W3CDTF">2026-04-20T10:43:25Z</dcterms:created>
  <dcterms:modified xsi:type="dcterms:W3CDTF">2026-04-20T11:23:37Z</dcterms:modified>
</cp:coreProperties>
</file>